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Gemensam\Information\WEBBAR fr 2015\1. Jernkontoret.se\2. STATISTIK på webben\Tabeller på webben\"/>
    </mc:Choice>
  </mc:AlternateContent>
  <xr:revisionPtr revIDLastSave="0" documentId="13_ncr:1_{C8379873-9CD3-4C7A-BF7D-4CFA67848AAF}" xr6:coauthVersionLast="47" xr6:coauthVersionMax="47" xr10:uidLastSave="{00000000-0000-0000-0000-000000000000}"/>
  <bookViews>
    <workbookView xWindow="8590" yWindow="-21710" windowWidth="38620" windowHeight="21100" xr2:uid="{00000000-000D-0000-FFFF-FFFF00000000}"/>
  </bookViews>
  <sheets>
    <sheet name="Innehåll Contents" sheetId="1" r:id="rId1"/>
    <sheet name="Råstålsproduktion" sheetId="2" r:id="rId2"/>
    <sheet name="Utrikeshandel" sheetId="3" r:id="rId3"/>
    <sheet name="Leveranser" sheetId="4" r:id="rId4"/>
    <sheet name="Nyckeltal" sheetId="7" r:id="rId5"/>
    <sheet name="Förklaringar" sheetId="5" r:id="rId6"/>
    <sheet name="Förteckning anläggningar"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5" i="3" l="1"/>
  <c r="F15" i="3"/>
  <c r="K14" i="2"/>
  <c r="F7" i="4"/>
  <c r="A11" i="4" s="1"/>
  <c r="G11" i="4"/>
  <c r="F11" i="4"/>
  <c r="E11" i="4"/>
  <c r="D11" i="4"/>
  <c r="C11" i="4"/>
  <c r="B11" i="4"/>
  <c r="F6" i="4"/>
  <c r="H23" i="3"/>
  <c r="I23" i="3"/>
  <c r="H24" i="3"/>
  <c r="I24" i="3"/>
  <c r="H25" i="3"/>
  <c r="I25" i="3"/>
  <c r="H26" i="3"/>
  <c r="I26" i="3"/>
  <c r="C23" i="3"/>
  <c r="D23" i="3"/>
  <c r="C24" i="3"/>
  <c r="D24" i="3"/>
  <c r="C25" i="3"/>
  <c r="D25" i="3"/>
  <c r="C26" i="3"/>
  <c r="D26" i="3"/>
  <c r="H21" i="2"/>
  <c r="I21" i="2"/>
  <c r="J21" i="2"/>
  <c r="H22" i="2"/>
  <c r="I22" i="2"/>
  <c r="J22" i="2"/>
  <c r="H23" i="2"/>
  <c r="I23" i="2"/>
  <c r="H24" i="2"/>
  <c r="I24" i="2"/>
  <c r="K7" i="2"/>
  <c r="K8" i="2"/>
  <c r="K9" i="2"/>
  <c r="K10" i="2"/>
  <c r="K11" i="2"/>
  <c r="K6" i="2"/>
  <c r="K13" i="3" l="1"/>
  <c r="K8" i="3"/>
  <c r="K9" i="3"/>
  <c r="K10" i="3"/>
  <c r="K11" i="3"/>
  <c r="K12" i="3"/>
  <c r="K14" i="3"/>
  <c r="B19" i="2"/>
  <c r="E19" i="2"/>
  <c r="K12" i="2"/>
  <c r="F19" i="2"/>
  <c r="G19" i="2"/>
  <c r="H19" i="2"/>
  <c r="J19" i="2"/>
  <c r="I19" i="2"/>
  <c r="L19" i="2"/>
  <c r="A19" i="2"/>
  <c r="C19" i="2"/>
  <c r="D19" i="2"/>
  <c r="K13" i="2"/>
  <c r="K22" i="2"/>
  <c r="H26" i="2"/>
  <c r="K19" i="2" l="1"/>
  <c r="K21" i="2"/>
  <c r="I26" i="2"/>
  <c r="G26" i="3"/>
  <c r="G25" i="3"/>
  <c r="G24" i="3"/>
  <c r="G23" i="3"/>
  <c r="G24" i="2"/>
  <c r="G23" i="2"/>
  <c r="G22" i="2"/>
  <c r="G21" i="2"/>
  <c r="B21" i="2"/>
  <c r="F22" i="2"/>
  <c r="F23" i="2"/>
  <c r="E23" i="2"/>
  <c r="F24" i="2"/>
  <c r="E24" i="2"/>
  <c r="D24" i="2"/>
  <c r="C24" i="2"/>
  <c r="B24" i="2"/>
  <c r="D23" i="2"/>
  <c r="C23" i="2"/>
  <c r="B23" i="2"/>
  <c r="E22" i="2"/>
  <c r="D22" i="2"/>
  <c r="C22" i="2"/>
  <c r="B22" i="2"/>
  <c r="E21" i="2"/>
  <c r="D21" i="2"/>
  <c r="C21" i="2"/>
  <c r="F21" i="2"/>
  <c r="F26" i="2" l="1"/>
  <c r="D26" i="2"/>
  <c r="E26" i="2"/>
  <c r="H28" i="3"/>
  <c r="G28" i="3"/>
  <c r="G26" i="2"/>
  <c r="B26" i="2"/>
  <c r="C26" i="2"/>
  <c r="I28" i="3" l="1"/>
  <c r="D12" i="4" l="1"/>
  <c r="C12" i="4"/>
  <c r="B12" i="4"/>
  <c r="B23" i="3" l="1"/>
  <c r="B28" i="3" s="1"/>
  <c r="B25" i="3"/>
  <c r="B26" i="3"/>
  <c r="B24" i="3"/>
  <c r="D28" i="3" l="1"/>
  <c r="C28" i="3"/>
  <c r="J23" i="3" l="1"/>
  <c r="K23" i="3" s="1"/>
  <c r="G21" i="3"/>
  <c r="L21" i="3"/>
  <c r="I21" i="3"/>
  <c r="H21" i="3"/>
  <c r="J21" i="3"/>
  <c r="J24" i="3"/>
  <c r="K24" i="3" s="1"/>
  <c r="E21" i="3"/>
  <c r="F21" i="3" s="1"/>
  <c r="F14" i="3"/>
  <c r="F13" i="3"/>
  <c r="F12" i="3"/>
  <c r="F10" i="3"/>
  <c r="F9" i="3"/>
  <c r="E23" i="3"/>
  <c r="F23" i="3" s="1"/>
  <c r="D21" i="3"/>
  <c r="C21" i="3"/>
  <c r="A21" i="3"/>
  <c r="F8" i="3"/>
  <c r="B21" i="3"/>
  <c r="F11" i="3"/>
  <c r="E24" i="3"/>
  <c r="F24" i="3" s="1"/>
  <c r="K21" i="3" l="1"/>
</calcChain>
</file>

<file path=xl/sharedStrings.xml><?xml version="1.0" encoding="utf-8"?>
<sst xmlns="http://schemas.openxmlformats.org/spreadsheetml/2006/main" count="296" uniqueCount="219">
  <si>
    <t>Råstålsproduktion</t>
  </si>
  <si>
    <t>Export och import av handelsfärdigt stål inkl. göt och ämnen</t>
  </si>
  <si>
    <t>Stålverkens leveranser av handelsfärdigt stål</t>
  </si>
  <si>
    <t>Förteckning över anläggningar som omfattas</t>
  </si>
  <si>
    <t>Förklaringar</t>
  </si>
  <si>
    <t>(Crude steel production)</t>
  </si>
  <si>
    <t>(Swedish exports and imports of finished steel incl. ingots and semis)</t>
  </si>
  <si>
    <t>(Steelworks' deliveries of finished steel)</t>
  </si>
  <si>
    <t>(Explanations)</t>
  </si>
  <si>
    <t>(List of production sites covered)</t>
  </si>
  <si>
    <t>jan</t>
  </si>
  <si>
    <t>feb</t>
  </si>
  <si>
    <t>mar</t>
  </si>
  <si>
    <t>apr</t>
  </si>
  <si>
    <t>maj</t>
  </si>
  <si>
    <t>jun</t>
  </si>
  <si>
    <t>jul</t>
  </si>
  <si>
    <t>aug</t>
  </si>
  <si>
    <t>sep</t>
  </si>
  <si>
    <t>okt</t>
  </si>
  <si>
    <t>nov</t>
  </si>
  <si>
    <t>dec</t>
  </si>
  <si>
    <t>Kv 1</t>
  </si>
  <si>
    <t>Kv 2</t>
  </si>
  <si>
    <t>Kv 3</t>
  </si>
  <si>
    <t>Kv 4</t>
  </si>
  <si>
    <t>Helår</t>
  </si>
  <si>
    <t>Jan</t>
  </si>
  <si>
    <t>Feb</t>
  </si>
  <si>
    <t>Mar</t>
  </si>
  <si>
    <t>Apr</t>
  </si>
  <si>
    <t>May</t>
  </si>
  <si>
    <t>Jun</t>
  </si>
  <si>
    <t>Jul</t>
  </si>
  <si>
    <t>Aug</t>
  </si>
  <si>
    <t>Sep</t>
  </si>
  <si>
    <t>Oct</t>
  </si>
  <si>
    <t>Nov</t>
  </si>
  <si>
    <t>Dec</t>
  </si>
  <si>
    <t>Q 1</t>
  </si>
  <si>
    <t>Q 2</t>
  </si>
  <si>
    <t>Q 3</t>
  </si>
  <si>
    <t>Q 4</t>
  </si>
  <si>
    <t>Year</t>
  </si>
  <si>
    <t>(Inkl. re-export och re-import)</t>
  </si>
  <si>
    <t>(Incl. re-export and re-imports)</t>
  </si>
  <si>
    <t>Förklaringar:</t>
  </si>
  <si>
    <t>Handelsfärdigt stål</t>
  </si>
  <si>
    <t>Explanations:</t>
  </si>
  <si>
    <t>Finished steel</t>
  </si>
  <si>
    <t>Förteckning över anläggningar som ingår i statistiken</t>
  </si>
  <si>
    <t>List of production sites covered in the statistics</t>
  </si>
  <si>
    <t>             </t>
  </si>
  <si>
    <t>  </t>
  </si>
  <si>
    <t>kv 1</t>
  </si>
  <si>
    <t>kv 2</t>
  </si>
  <si>
    <t>kv 3</t>
  </si>
  <si>
    <t>kv 4</t>
  </si>
  <si>
    <t>helår</t>
  </si>
  <si>
    <t>Export/Exports</t>
  </si>
  <si>
    <t>Import/Imports</t>
  </si>
  <si>
    <t>Råstålsproduktion i Sverige, tusen ton/månad</t>
  </si>
  <si>
    <t>Råstål</t>
  </si>
  <si>
    <t>Crude steel</t>
  </si>
  <si>
    <t>kv 1      </t>
  </si>
  <si>
    <t xml:space="preserve"> </t>
  </si>
  <si>
    <t>Stålverkens leveranser av handelsfärdigt stål exkl. göt och ämnen, tusen ton/kvartal</t>
  </si>
  <si>
    <t>Steelworks' deliveries of finished steel excl. ingots and semis, thousand tonnes/quarter</t>
  </si>
  <si>
    <t>I statistiska sammanhang definieras råstål som stål i dess första stelnade form, dvs göt och ämnen (även flytande stål för gjutgods räknas som råstål).</t>
  </si>
  <si>
    <t>Förklaringar och definitioner /explanations and definitions</t>
  </si>
  <si>
    <t>In a statistical context, crude steel is defined as steel in its first solidified shape, i.e. ingots and semis (liquid steel for casting is also regarded as crude steel).</t>
  </si>
  <si>
    <t>Mangan 1,65</t>
  </si>
  <si>
    <t>Kisel 0,6</t>
  </si>
  <si>
    <t>Krom, nickel, kobolt, aluminium och volfram 0,3</t>
  </si>
  <si>
    <t>Vanadin 0,1</t>
  </si>
  <si>
    <t>Molybden 0,08</t>
  </si>
  <si>
    <t>Bor 0,0008</t>
  </si>
  <si>
    <t>-          Minst 0,50% nickel</t>
  </si>
  <si>
    <t>-          Minst 0,10 % molybden</t>
  </si>
  <si>
    <t>-          Minst 0,30% volfram</t>
  </si>
  <si>
    <t>-          Minst 0,30% aluminium</t>
  </si>
  <si>
    <t>-          Minst 0,50% krom</t>
  </si>
  <si>
    <t>-          Minst 0,10% vanadin</t>
  </si>
  <si>
    <t>-          Minst 0,30% kobolt</t>
  </si>
  <si>
    <r>
      <rPr>
        <b/>
        <sz val="11"/>
        <color theme="1"/>
        <rFont val="Calibri"/>
        <family val="2"/>
        <scheme val="minor"/>
      </rPr>
      <t>Legerat stål</t>
    </r>
    <r>
      <rPr>
        <sz val="11"/>
        <color theme="1"/>
        <rFont val="Calibri"/>
        <family val="2"/>
        <scheme val="minor"/>
      </rPr>
      <t>, stål med fastställda minimigränser för legeringsämnen (som inte motsvarar definitionerna på rostfritt, verktygsstål eller snabbstål). Nedan visas minimigränserna, uttryckta i viktprocent, för några vanliga ämnen. För att betecknas som legerat måste ett stål innehålla minst ett av de angivna ämnena. Det bör observeras att halten av det viktiga legeringsämnet kol inte är avgörande för om stålet betecknas som legerat eller olegerat.</t>
    </r>
  </si>
  <si>
    <r>
      <rPr>
        <b/>
        <sz val="11"/>
        <color theme="1"/>
        <rFont val="Calibri"/>
        <family val="2"/>
        <scheme val="minor"/>
      </rPr>
      <t>Verktygsstål</t>
    </r>
    <r>
      <rPr>
        <sz val="11"/>
        <color theme="1"/>
        <rFont val="Calibri"/>
        <family val="2"/>
        <scheme val="minor"/>
      </rPr>
      <t xml:space="preserve"> (exkl. snabbstål), i regel med dels mer än 0,6% kol, dels ett eller flera av nedanstående ämnen i följande mängder:</t>
    </r>
  </si>
  <si>
    <r>
      <rPr>
        <b/>
        <sz val="11"/>
        <color theme="1"/>
        <rFont val="Calibri"/>
        <family val="2"/>
        <scheme val="minor"/>
      </rPr>
      <t>Handelsstål</t>
    </r>
    <r>
      <rPr>
        <sz val="11"/>
        <color theme="1"/>
        <rFont val="Calibri"/>
        <family val="2"/>
        <scheme val="minor"/>
      </rPr>
      <t>, i stort sett detsamma som "olegerat stål" (se nedan).</t>
    </r>
  </si>
  <si>
    <r>
      <rPr>
        <b/>
        <sz val="11"/>
        <color theme="1"/>
        <rFont val="Calibri"/>
        <family val="2"/>
        <scheme val="minor"/>
      </rPr>
      <t>Olegerat kolrikt stål</t>
    </r>
    <r>
      <rPr>
        <sz val="11"/>
        <color theme="1"/>
        <rFont val="Calibri"/>
        <family val="2"/>
        <scheme val="minor"/>
      </rPr>
      <t>, innehåller minst 0,6% kol och mindre än 0,04% av vardera svavel och fosfor tillsammans.</t>
    </r>
  </si>
  <si>
    <r>
      <rPr>
        <b/>
        <sz val="11"/>
        <color theme="1"/>
        <rFont val="Calibri"/>
        <family val="2"/>
        <scheme val="minor"/>
      </rPr>
      <t>Olegerat stål med låg kolhalt</t>
    </r>
    <r>
      <rPr>
        <sz val="11"/>
        <color theme="1"/>
        <rFont val="Calibri"/>
        <family val="2"/>
        <scheme val="minor"/>
      </rPr>
      <t>, innehåller mindre än 0,6% kol.</t>
    </r>
  </si>
  <si>
    <r>
      <rPr>
        <b/>
        <sz val="11"/>
        <color theme="1"/>
        <rFont val="Calibri"/>
        <family val="2"/>
        <scheme val="minor"/>
      </rPr>
      <t>Handelsfärdigt stål</t>
    </r>
    <r>
      <rPr>
        <sz val="11"/>
        <color theme="1"/>
        <rFont val="Calibri"/>
        <family val="2"/>
        <scheme val="minor"/>
      </rPr>
      <t>, stål som är "färdigt för handel", d.v.s. som fått en form som är ändamålsenlig för stålindustrins kunder. Exempel på handelsfärdigt stål är plåt, band, stång, profiler, tråd och rör.</t>
    </r>
  </si>
  <si>
    <r>
      <t>Finished steel</t>
    </r>
    <r>
      <rPr>
        <sz val="11"/>
        <color theme="1"/>
        <rFont val="Calibri"/>
        <family val="2"/>
        <scheme val="minor"/>
      </rPr>
      <t>, steel which is "ready for the market", i.e. has attained a condition suitable for the steel industry's customers. Examples of finished steel are plate, sheet, strip, bar, profiles, wire and tube.</t>
    </r>
  </si>
  <si>
    <t>(Handelsfärdigt stål får inte förväxlas med "handelsstål", en benämning som syftar på stålets kemiska sammansättning och inte dess form/bearbetningsgrad.)</t>
  </si>
  <si>
    <t>Råståls-produktion</t>
  </si>
  <si>
    <t>Leveranser av handelsfärdigt stål</t>
  </si>
  <si>
    <t>x</t>
  </si>
  <si>
    <r>
      <t>Erasteel Kloster AB</t>
    </r>
    <r>
      <rPr>
        <sz val="10"/>
        <color theme="1"/>
        <rFont val="Arial Narrow"/>
        <family val="2"/>
      </rPr>
      <t xml:space="preserve"> </t>
    </r>
  </si>
  <si>
    <t>Långshyttan</t>
  </si>
  <si>
    <t xml:space="preserve">Söderfors </t>
  </si>
  <si>
    <t>Vikmanshyttan</t>
  </si>
  <si>
    <t>Outokumpu Stainless AB</t>
  </si>
  <si>
    <t>Avesta</t>
  </si>
  <si>
    <t>Degerfors</t>
  </si>
  <si>
    <t>Torshälla</t>
  </si>
  <si>
    <t>Ovako AB</t>
  </si>
  <si>
    <t>Ovako Bar AB</t>
  </si>
  <si>
    <t>Smedjebacken</t>
  </si>
  <si>
    <t>Boxholm</t>
  </si>
  <si>
    <t>Hofors</t>
  </si>
  <si>
    <t>Hällefors</t>
  </si>
  <si>
    <t>SSAB AB</t>
  </si>
  <si>
    <r>
      <t>Surahammars Bruks AB</t>
    </r>
    <r>
      <rPr>
        <sz val="10"/>
        <color theme="1"/>
        <rFont val="Arial Narrow"/>
        <family val="2"/>
      </rPr>
      <t>, Surahammar</t>
    </r>
  </si>
  <si>
    <r>
      <t>Uddeholms AB</t>
    </r>
    <r>
      <rPr>
        <sz val="10"/>
        <color theme="1"/>
        <rFont val="Arial Narrow"/>
        <family val="2"/>
      </rPr>
      <t>, Hagfors</t>
    </r>
  </si>
  <si>
    <t>Förteckning över företag/anläggningar som ingår i statistiken över råstålsproduktion och leveranser av handelsfärdigt stål</t>
  </si>
  <si>
    <t>List of companies/sites which are covered in the statistics of crude steel production and deliveries of finished steel</t>
  </si>
  <si>
    <t>Ovako Sweden AB</t>
  </si>
  <si>
    <t>Sveriges export och import av handelsfärdigt stål inkl. göt och ämnen, tusen ton/månad</t>
  </si>
  <si>
    <t>Swedish exports and imports of finished steel including ingots and semis, thousand tonnes/month</t>
  </si>
  <si>
    <t>Source: Statistics Sweden</t>
  </si>
  <si>
    <t>Källa: Statistiska centralbyrån</t>
  </si>
  <si>
    <t>Covers all product codes within CN 7201-7326 (find more information about CN in the customs tariff, Taric, at the Swedish customs "Tullverket")</t>
  </si>
  <si>
    <t>Omfattar samtlliga varukoder inom KN 7201-7326 (mer information om KN finns i tulltaxan, Taric, på Tullverket)</t>
  </si>
  <si>
    <r>
      <rPr>
        <b/>
        <sz val="10"/>
        <color theme="1"/>
        <rFont val="Arial Narrow"/>
        <family val="2"/>
      </rPr>
      <t>SSAB Europe</t>
    </r>
    <r>
      <rPr>
        <sz val="10"/>
        <color theme="1"/>
        <rFont val="Arial Narrow"/>
        <family val="2"/>
      </rPr>
      <t xml:space="preserve">, Luleå </t>
    </r>
  </si>
  <si>
    <r>
      <rPr>
        <b/>
        <sz val="10"/>
        <color theme="1"/>
        <rFont val="Arial Narrow"/>
        <family val="2"/>
      </rPr>
      <t>SSAB Europe</t>
    </r>
    <r>
      <rPr>
        <sz val="10"/>
        <color theme="1"/>
        <rFont val="Arial Narrow"/>
        <family val="2"/>
      </rPr>
      <t>, Borlänge</t>
    </r>
  </si>
  <si>
    <r>
      <t>voestalpine Precision Strip AB</t>
    </r>
    <r>
      <rPr>
        <sz val="10"/>
        <color theme="1"/>
        <rFont val="Arial Narrow"/>
        <family val="2"/>
      </rPr>
      <t>, Munkfors</t>
    </r>
  </si>
  <si>
    <t>Företag/anläggning</t>
  </si>
  <si>
    <t>Company/site</t>
  </si>
  <si>
    <t>Deliveries of finished steel</t>
  </si>
  <si>
    <t>Crude steel production</t>
  </si>
  <si>
    <t>Förklaringar: Handelsfärdigt stål</t>
  </si>
  <si>
    <t>Explanations: Finished steel</t>
  </si>
  <si>
    <t>Förklaringar: Råstål</t>
  </si>
  <si>
    <t>Explanations: Crude steel</t>
  </si>
  <si>
    <r>
      <rPr>
        <b/>
        <sz val="11"/>
        <color theme="1"/>
        <rFont val="Calibri"/>
        <family val="2"/>
        <scheme val="minor"/>
      </rPr>
      <t>Tool steel</t>
    </r>
    <r>
      <rPr>
        <sz val="11"/>
        <color theme="1"/>
        <rFont val="Calibri"/>
        <family val="2"/>
        <scheme val="minor"/>
      </rPr>
      <t xml:space="preserve"> (excl. high-speed steel), usually with more than 0.6% carbon, and one or more of the following substances in the following amounts:</t>
    </r>
  </si>
  <si>
    <r>
      <rPr>
        <b/>
        <sz val="11"/>
        <color theme="1"/>
        <rFont val="Calibri"/>
        <family val="2"/>
        <scheme val="minor"/>
      </rPr>
      <t>Rostfritt stål</t>
    </r>
    <r>
      <rPr>
        <sz val="11"/>
        <color theme="1"/>
        <rFont val="Calibri"/>
        <family val="2"/>
        <scheme val="minor"/>
      </rPr>
      <t>, stål med minst 10,5 procent krom och högst 1,2 procent kol.</t>
    </r>
  </si>
  <si>
    <t>-         minimum 0.50% nickel</t>
  </si>
  <si>
    <t>-         minimum 0.10 % molybdenum</t>
  </si>
  <si>
    <t>-          minimum 0.30% tungsten</t>
  </si>
  <si>
    <t>-          minimum 0.30% aluminium</t>
  </si>
  <si>
    <t>-          minimum 0.50% chromium</t>
  </si>
  <si>
    <t>-          minimum 0.10% vanadium</t>
  </si>
  <si>
    <t>-          minimum 0.30% cobolt</t>
  </si>
  <si>
    <r>
      <rPr>
        <b/>
        <sz val="11"/>
        <color theme="1"/>
        <rFont val="Calibri"/>
        <family val="2"/>
        <scheme val="minor"/>
      </rPr>
      <t>Stainless steel</t>
    </r>
    <r>
      <rPr>
        <sz val="11"/>
        <color theme="1"/>
        <rFont val="Calibri"/>
        <family val="2"/>
        <scheme val="minor"/>
      </rPr>
      <t>, steel with at least 10.5 percent chromium och maximum 1.2 percent carbon.</t>
    </r>
  </si>
  <si>
    <r>
      <rPr>
        <b/>
        <sz val="11"/>
        <color theme="1"/>
        <rFont val="Calibri"/>
        <family val="2"/>
        <scheme val="minor"/>
      </rPr>
      <t>Alloy steel</t>
    </r>
    <r>
      <rPr>
        <sz val="11"/>
        <color theme="1"/>
        <rFont val="Calibri"/>
        <family val="2"/>
        <scheme val="minor"/>
      </rPr>
      <t>, steel with established minimum limits for alloying elements. Shown below are the minimum limits, expressed in weight percentage, for some usual elements. In order to be designed as alloy, a steel must contain at least one of the given elements. It should be observed that the level of the most important alloying element carbon is not decisive for whether the steel is to be regarded as alloy or non-alloy.</t>
    </r>
  </si>
  <si>
    <t>Manganese 1.65</t>
  </si>
  <si>
    <t>Silicon 0.6</t>
  </si>
  <si>
    <t>Chromium, nickel, cobolt, aluminium and tungsten 0.3</t>
  </si>
  <si>
    <t>Vanadium 0.1</t>
  </si>
  <si>
    <t>Boron 0.0008</t>
  </si>
  <si>
    <t>Molybdenum 0.08</t>
  </si>
  <si>
    <r>
      <rPr>
        <b/>
        <sz val="11"/>
        <color theme="1"/>
        <rFont val="Calibri"/>
        <family val="2"/>
        <scheme val="minor"/>
      </rPr>
      <t>Carbon steel</t>
    </r>
    <r>
      <rPr>
        <sz val="11"/>
        <color theme="1"/>
        <rFont val="Calibri"/>
        <family val="2"/>
        <scheme val="minor"/>
      </rPr>
      <t>, generally the same as "ordinary steel" or "non-alloy steel" (se below).</t>
    </r>
  </si>
  <si>
    <r>
      <rPr>
        <b/>
        <sz val="11"/>
        <color theme="1"/>
        <rFont val="Calibri"/>
        <family val="2"/>
        <scheme val="minor"/>
      </rPr>
      <t>Non-alloy low carbon steel</t>
    </r>
    <r>
      <rPr>
        <sz val="11"/>
        <color theme="1"/>
        <rFont val="Calibri"/>
        <family val="2"/>
        <scheme val="minor"/>
      </rPr>
      <t>, contains less than 0.6% carbon.</t>
    </r>
  </si>
  <si>
    <r>
      <rPr>
        <b/>
        <sz val="11"/>
        <color theme="1"/>
        <rFont val="Calibri"/>
        <family val="2"/>
        <scheme val="minor"/>
      </rPr>
      <t>Non-alloy high carbon steel</t>
    </r>
    <r>
      <rPr>
        <sz val="11"/>
        <color theme="1"/>
        <rFont val="Calibri"/>
        <family val="2"/>
        <scheme val="minor"/>
      </rPr>
      <t>, contains minimum 0.6% carbon and less than 0.04% each of sulphur and phosphorus together.</t>
    </r>
  </si>
  <si>
    <t>Råjärnsproduktion, kton</t>
  </si>
  <si>
    <r>
      <t xml:space="preserve">Råstålsproduktion, kton
- </t>
    </r>
    <r>
      <rPr>
        <sz val="11"/>
        <rFont val="Calibri"/>
        <family val="2"/>
        <scheme val="minor"/>
      </rPr>
      <t>därav:</t>
    </r>
  </si>
  <si>
    <t xml:space="preserve">    olegerat (inkl kolrikt)</t>
  </si>
  <si>
    <t xml:space="preserve">     rostfritt</t>
  </si>
  <si>
    <t xml:space="preserve">    övrigt legerat </t>
  </si>
  <si>
    <t xml:space="preserve">    stål för gjutgods</t>
  </si>
  <si>
    <t>Handelsfärdigt (exkl göt o ämnen), kton</t>
  </si>
  <si>
    <t>Stålverkens leveranser
- därav:</t>
  </si>
  <si>
    <t xml:space="preserve">    olegerat</t>
  </si>
  <si>
    <t xml:space="preserve">    rostfritt</t>
  </si>
  <si>
    <t>Export*</t>
  </si>
  <si>
    <t>Import*</t>
  </si>
  <si>
    <t>Bruttotillförsel**</t>
  </si>
  <si>
    <t>Handelsfärdigt (inkl göt o ämnen), Gkr</t>
  </si>
  <si>
    <t>Export</t>
  </si>
  <si>
    <t>Import</t>
  </si>
  <si>
    <t>Nyckeltal för stålindustrin i Sverige</t>
  </si>
  <si>
    <t xml:space="preserve">Antal anställda*** </t>
  </si>
  <si>
    <t xml:space="preserve">* I utrikeshandeln ingår re-export och re-import. </t>
  </si>
  <si>
    <t>** Bruttotillförsel till den svenska marknaden beräknas:  Leveranser – export + import</t>
  </si>
  <si>
    <t>*** Anställda hos Jernkontorets delägare.</t>
  </si>
  <si>
    <t>** Apparent steel use in the Swedish market is estimated: Deliveries - exports + imports</t>
  </si>
  <si>
    <t>* Including re-exports and re-imports. </t>
  </si>
  <si>
    <t>Pig iron production, '000 metric tonnes</t>
  </si>
  <si>
    <t xml:space="preserve">    non-alloy steel</t>
  </si>
  <si>
    <t xml:space="preserve">    stainless steel</t>
  </si>
  <si>
    <t xml:space="preserve">    other alloy steel</t>
  </si>
  <si>
    <t xml:space="preserve">    liquid steel for casting</t>
  </si>
  <si>
    <t>Finished steel excl. ingots &amp; semis, '000 metric tonnes</t>
  </si>
  <si>
    <t>Finished steel incl. ingots &amp; semis, billions SEK</t>
  </si>
  <si>
    <r>
      <t xml:space="preserve">Crude steel production, '000 metric tonnes                         </t>
    </r>
    <r>
      <rPr>
        <sz val="11"/>
        <rFont val="Calibri"/>
        <family val="2"/>
        <scheme val="minor"/>
      </rPr>
      <t>- where of:</t>
    </r>
  </si>
  <si>
    <t>Steelworks deliveries                                                                     - where of:</t>
  </si>
  <si>
    <t>Exports*</t>
  </si>
  <si>
    <t>Imports*</t>
  </si>
  <si>
    <t>Apparent steel use**</t>
  </si>
  <si>
    <t>Exports</t>
  </si>
  <si>
    <t>Imports</t>
  </si>
  <si>
    <t xml:space="preserve">*** Employees at co-owners of Jernkontoret </t>
  </si>
  <si>
    <t>Number of employees***</t>
  </si>
  <si>
    <t>Råjärn</t>
  </si>
  <si>
    <t>Pig iron</t>
  </si>
  <si>
    <t>I masugn sker reduktion av malm till flytande järn med hög kolhalt (ca 4,5 procent). Detta så kallade råjärn färskas normalt till stål i syrgaskonverter.</t>
  </si>
  <si>
    <t>In the blast furnace iron ore is reduced to liquid iron with high carbon content (about 4.5 percent). This so called pig iron is normally oxidized to steel in the oxygen converter.</t>
  </si>
  <si>
    <t>Råjärn, råstål, handelsfärdigt stål</t>
  </si>
  <si>
    <t>Pig iron, crude steel, finished steel</t>
  </si>
  <si>
    <t>(Key figures of the steel industry in Sweden)</t>
  </si>
  <si>
    <t>Jernkontorets samlade statistik / statistical highlights</t>
  </si>
  <si>
    <t>Preliminär uppgift</t>
  </si>
  <si>
    <t>Preliminary figure</t>
  </si>
  <si>
    <t>Crude steel production in Sweden, thousand tonnes/month</t>
  </si>
  <si>
    <t>Stål för gjutgods</t>
  </si>
  <si>
    <r>
      <t xml:space="preserve">Höganäs AB, </t>
    </r>
    <r>
      <rPr>
        <sz val="10"/>
        <color theme="1"/>
        <rFont val="Arial Narrow"/>
        <family val="2"/>
      </rPr>
      <t>Halmstad</t>
    </r>
  </si>
  <si>
    <r>
      <t>x</t>
    </r>
    <r>
      <rPr>
        <vertAlign val="superscript"/>
        <sz val="10"/>
        <color theme="1"/>
        <rFont val="Arial Narrow"/>
        <family val="2"/>
      </rPr>
      <t>*)</t>
    </r>
  </si>
  <si>
    <t>*) Ingår i statistiken från och med januari 2015.</t>
  </si>
  <si>
    <r>
      <rPr>
        <b/>
        <sz val="10"/>
        <color theme="1"/>
        <rFont val="Arial Narrow"/>
        <family val="2"/>
      </rPr>
      <t>SSAB Special Steels,</t>
    </r>
    <r>
      <rPr>
        <sz val="10"/>
        <color theme="1"/>
        <rFont val="Arial Narrow"/>
        <family val="2"/>
      </rPr>
      <t xml:space="preserve"> Oxelösund</t>
    </r>
  </si>
  <si>
    <r>
      <rPr>
        <b/>
        <sz val="10"/>
        <color theme="1"/>
        <rFont val="Arial Narrow"/>
        <family val="2"/>
      </rPr>
      <t>SSAB Special Steels,</t>
    </r>
    <r>
      <rPr>
        <sz val="10"/>
        <color theme="1"/>
        <rFont val="Arial Narrow"/>
        <family val="2"/>
      </rPr>
      <t xml:space="preserve"> Virsbo</t>
    </r>
  </si>
  <si>
    <t>OBS. Höganäs Halmstad ingår i statistiken från och med januari 2015.</t>
  </si>
  <si>
    <t>Stålindustrin i Sverige - nyckeltal (2019-12-02)</t>
  </si>
  <si>
    <t>Steel industry in Sweden - key figures (12/02/2019)</t>
  </si>
  <si>
    <r>
      <t>Björneborg Steel AB,</t>
    </r>
    <r>
      <rPr>
        <sz val="10"/>
        <color theme="1"/>
        <rFont val="Arial Narrow"/>
        <family val="2"/>
      </rPr>
      <t xml:space="preserve"> Björneborg</t>
    </r>
  </si>
  <si>
    <r>
      <rPr>
        <b/>
        <sz val="10"/>
        <color theme="1"/>
        <rFont val="Arial Narrow"/>
        <family val="2"/>
      </rPr>
      <t>Kanthal AB</t>
    </r>
    <r>
      <rPr>
        <sz val="10"/>
        <color theme="1"/>
        <rFont val="Arial Narrow"/>
        <family val="2"/>
      </rPr>
      <t xml:space="preserve">, Hallstahammar </t>
    </r>
  </si>
  <si>
    <r>
      <rPr>
        <b/>
        <sz val="10"/>
        <color theme="1"/>
        <rFont val="Arial Narrow"/>
        <family val="2"/>
      </rPr>
      <t>Fagersta Stainless AB</t>
    </r>
    <r>
      <rPr>
        <sz val="10"/>
        <color theme="1"/>
        <rFont val="Arial Narrow"/>
        <family val="2"/>
      </rPr>
      <t>, Fagersta</t>
    </r>
  </si>
  <si>
    <r>
      <t>Alleima AB</t>
    </r>
    <r>
      <rPr>
        <sz val="10"/>
        <color theme="1"/>
        <rFont val="Arial Narrow"/>
        <family val="2"/>
      </rPr>
      <t xml:space="preserve">, Sandviken </t>
    </r>
  </si>
  <si>
    <t>year</t>
  </si>
  <si>
    <t>2025
(Q1-Q2)</t>
  </si>
  <si>
    <t>%25/24 
(Q1-Q2)</t>
  </si>
  <si>
    <t>25/24 %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</si>
</sst>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quot;  &quot;@"/>
    <numFmt numFmtId="168" formatCode="0.000"/>
  </numFmts>
  <fonts count="28" x14ac:knownFonts="1">
    <font>
      <sz val="11"/>
      <color theme="1"/>
      <name val="Calibri"/>
      <family val="2"/>
      <scheme val="minor"/>
    </font>
    <font>
      <sz val="18"/>
      <color theme="3"/>
      <name val="Calibri Light"/>
      <family val="2"/>
      <scheme val="major"/>
    </font>
    <font>
      <b/>
      <sz val="18"/>
      <color theme="3"/>
      <name val="Calibri Light"/>
      <family val="2"/>
      <scheme val="major"/>
    </font>
    <font>
      <u/>
      <sz val="11"/>
      <color theme="10"/>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color theme="1"/>
      <name val="Arial"/>
      <family val="2"/>
    </font>
    <font>
      <b/>
      <sz val="10"/>
      <color theme="1"/>
      <name val="Arial"/>
      <family val="2"/>
    </font>
    <font>
      <b/>
      <i/>
      <sz val="10"/>
      <color theme="1"/>
      <name val="Arial"/>
      <family val="2"/>
    </font>
    <font>
      <i/>
      <sz val="10"/>
      <color theme="1"/>
      <name val="Arial"/>
      <family val="2"/>
    </font>
    <font>
      <u/>
      <sz val="10"/>
      <color theme="1"/>
      <name val="Arial"/>
      <family val="2"/>
    </font>
    <font>
      <b/>
      <i/>
      <sz val="11"/>
      <color theme="1"/>
      <name val="Calibri"/>
      <family val="2"/>
      <scheme val="minor"/>
    </font>
    <font>
      <i/>
      <sz val="11"/>
      <color theme="1"/>
      <name val="Calibri"/>
      <family val="2"/>
      <scheme val="minor"/>
    </font>
    <font>
      <sz val="10"/>
      <color theme="1"/>
      <name val="Arial Narrow"/>
      <family val="2"/>
    </font>
    <font>
      <b/>
      <sz val="10"/>
      <color theme="1"/>
      <name val="Arial Narrow"/>
      <family val="2"/>
    </font>
    <font>
      <sz val="10"/>
      <name val="Arial"/>
      <family val="2"/>
    </font>
    <font>
      <b/>
      <sz val="11"/>
      <color indexed="8"/>
      <name val="Calibri"/>
      <family val="2"/>
      <scheme val="minor"/>
    </font>
    <font>
      <b/>
      <sz val="11"/>
      <name val="Calibri"/>
      <family val="2"/>
      <scheme val="minor"/>
    </font>
    <font>
      <sz val="11"/>
      <color indexed="8"/>
      <name val="Calibri"/>
      <family val="2"/>
      <scheme val="minor"/>
    </font>
    <font>
      <sz val="11"/>
      <name val="Calibri"/>
      <family val="2"/>
      <scheme val="minor"/>
    </font>
    <font>
      <b/>
      <i/>
      <sz val="11"/>
      <color indexed="12"/>
      <name val="Calibri"/>
      <family val="2"/>
      <scheme val="minor"/>
    </font>
    <font>
      <sz val="11"/>
      <color indexed="12"/>
      <name val="Calibri"/>
      <family val="2"/>
      <scheme val="minor"/>
    </font>
    <font>
      <i/>
      <sz val="11"/>
      <color rgb="FF0000FF"/>
      <name val="Calibri"/>
      <family val="2"/>
      <scheme val="minor"/>
    </font>
    <font>
      <i/>
      <sz val="11"/>
      <name val="Calibri"/>
      <family val="2"/>
      <scheme val="minor"/>
    </font>
    <font>
      <b/>
      <i/>
      <sz val="11"/>
      <name val="Calibri"/>
      <family val="2"/>
      <scheme val="minor"/>
    </font>
    <font>
      <i/>
      <sz val="11"/>
      <color indexed="12"/>
      <name val="Calibri"/>
      <family val="2"/>
      <scheme val="minor"/>
    </font>
    <font>
      <vertAlign val="superscript"/>
      <sz val="10"/>
      <color theme="1"/>
      <name val="Arial Narrow"/>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20">
    <border>
      <left/>
      <right/>
      <top/>
      <bottom/>
      <diagonal/>
    </border>
    <border>
      <left/>
      <right/>
      <top/>
      <bottom style="medium">
        <color theme="4" tint="0.3999755851924192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s>
  <cellStyleXfs count="10">
    <xf numFmtId="0" fontId="0" fillId="0" borderId="0"/>
    <xf numFmtId="0" fontId="1" fillId="0" borderId="0" applyNumberFormat="0" applyFill="0" applyBorder="0" applyAlignment="0" applyProtection="0"/>
    <xf numFmtId="0" fontId="3" fillId="0" borderId="0" applyNumberFormat="0" applyFill="0" applyBorder="0" applyAlignment="0" applyProtection="0"/>
    <xf numFmtId="9" fontId="4" fillId="0" borderId="0" applyFont="0" applyFill="0" applyBorder="0" applyAlignment="0" applyProtection="0"/>
    <xf numFmtId="0" fontId="5" fillId="0" borderId="1" applyNumberFormat="0" applyFill="0" applyAlignment="0" applyProtection="0"/>
    <xf numFmtId="0" fontId="5" fillId="0" borderId="0" applyNumberFormat="0" applyFill="0" applyBorder="0" applyAlignment="0" applyProtection="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cellStyleXfs>
  <cellXfs count="140">
    <xf numFmtId="0" fontId="0" fillId="0" borderId="0" xfId="0"/>
    <xf numFmtId="0" fontId="2" fillId="0" borderId="0" xfId="1" applyFont="1"/>
    <xf numFmtId="0" fontId="3" fillId="0" borderId="0" xfId="2"/>
    <xf numFmtId="0" fontId="7" fillId="0" borderId="2" xfId="0" applyFont="1" applyBorder="1"/>
    <xf numFmtId="0" fontId="7" fillId="0" borderId="0" xfId="0" applyFont="1"/>
    <xf numFmtId="0" fontId="7" fillId="0" borderId="5" xfId="0" applyFont="1" applyBorder="1"/>
    <xf numFmtId="0" fontId="8" fillId="0" borderId="4" xfId="0" applyFont="1" applyBorder="1" applyAlignment="1">
      <alignment horizontal="right"/>
    </xf>
    <xf numFmtId="0" fontId="9" fillId="0" borderId="4" xfId="0" applyFont="1" applyBorder="1" applyAlignment="1">
      <alignment horizontal="right"/>
    </xf>
    <xf numFmtId="164" fontId="7" fillId="0" borderId="3" xfId="0" applyNumberFormat="1" applyFont="1" applyBorder="1"/>
    <xf numFmtId="164" fontId="10" fillId="0" borderId="4" xfId="3" applyNumberFormat="1" applyFont="1" applyBorder="1"/>
    <xf numFmtId="164" fontId="7" fillId="0" borderId="4" xfId="0" applyNumberFormat="1" applyFont="1" applyBorder="1"/>
    <xf numFmtId="164" fontId="7" fillId="0" borderId="0" xfId="0" applyNumberFormat="1" applyFont="1"/>
    <xf numFmtId="0" fontId="7" fillId="0" borderId="6" xfId="0" applyFont="1" applyBorder="1"/>
    <xf numFmtId="165" fontId="10" fillId="0" borderId="0" xfId="3" applyNumberFormat="1" applyFont="1" applyBorder="1"/>
    <xf numFmtId="0" fontId="8" fillId="0" borderId="4" xfId="0" applyFont="1" applyBorder="1"/>
    <xf numFmtId="0" fontId="10" fillId="0" borderId="0" xfId="0" applyFont="1"/>
    <xf numFmtId="0" fontId="5" fillId="0" borderId="1" xfId="4"/>
    <xf numFmtId="0" fontId="5" fillId="0" borderId="0" xfId="5"/>
    <xf numFmtId="0" fontId="7" fillId="0" borderId="8" xfId="0" applyFont="1" applyBorder="1"/>
    <xf numFmtId="0" fontId="11" fillId="0" borderId="0" xfId="0" applyFont="1"/>
    <xf numFmtId="0" fontId="7" fillId="0" borderId="10" xfId="0" applyFont="1" applyBorder="1"/>
    <xf numFmtId="0" fontId="6" fillId="0" borderId="0" xfId="0" applyFont="1"/>
    <xf numFmtId="0" fontId="0" fillId="0" borderId="0" xfId="0" applyAlignment="1">
      <alignment horizontal="right" wrapText="1"/>
    </xf>
    <xf numFmtId="0" fontId="6" fillId="0" borderId="0" xfId="0" applyFont="1" applyAlignment="1">
      <alignment horizontal="right" wrapText="1"/>
    </xf>
    <xf numFmtId="0" fontId="0" fillId="0" borderId="0" xfId="0" applyAlignment="1">
      <alignment wrapText="1"/>
    </xf>
    <xf numFmtId="0" fontId="7" fillId="0" borderId="5" xfId="0" applyFont="1" applyBorder="1" applyAlignment="1">
      <alignment horizontal="right"/>
    </xf>
    <xf numFmtId="0" fontId="7" fillId="0" borderId="6" xfId="0" applyFont="1" applyBorder="1" applyAlignment="1">
      <alignment horizontal="right"/>
    </xf>
    <xf numFmtId="0" fontId="7" fillId="0" borderId="0" xfId="0" applyFont="1" applyAlignment="1">
      <alignment horizontal="right"/>
    </xf>
    <xf numFmtId="0" fontId="7" fillId="0" borderId="2" xfId="0" applyFont="1" applyBorder="1" applyAlignment="1">
      <alignment horizontal="right"/>
    </xf>
    <xf numFmtId="0" fontId="6" fillId="0" borderId="4" xfId="0" applyFont="1" applyBorder="1" applyAlignment="1">
      <alignment horizontal="right" wrapText="1"/>
    </xf>
    <xf numFmtId="164" fontId="0" fillId="0" borderId="4" xfId="0" applyNumberFormat="1" applyBorder="1" applyAlignment="1">
      <alignment horizontal="right" wrapText="1"/>
    </xf>
    <xf numFmtId="166" fontId="0" fillId="0" borderId="4" xfId="0" applyNumberFormat="1" applyBorder="1"/>
    <xf numFmtId="164" fontId="0" fillId="0" borderId="4" xfId="0" applyNumberFormat="1" applyBorder="1" applyAlignment="1">
      <alignment horizontal="right" vertical="center" wrapText="1"/>
    </xf>
    <xf numFmtId="164" fontId="13" fillId="0" borderId="4" xfId="0" applyNumberFormat="1" applyFont="1" applyBorder="1" applyAlignment="1">
      <alignment horizontal="right" wrapText="1"/>
    </xf>
    <xf numFmtId="164" fontId="0" fillId="0" borderId="4" xfId="0" applyNumberFormat="1" applyBorder="1" applyAlignment="1">
      <alignment wrapText="1"/>
    </xf>
    <xf numFmtId="0" fontId="5" fillId="0" borderId="0" xfId="5" applyAlignment="1"/>
    <xf numFmtId="0" fontId="6" fillId="0" borderId="4" xfId="0" applyFont="1" applyBorder="1" applyAlignment="1">
      <alignment wrapText="1"/>
    </xf>
    <xf numFmtId="164" fontId="6" fillId="0" borderId="4" xfId="0" applyNumberFormat="1" applyFont="1" applyBorder="1" applyAlignment="1">
      <alignment horizontal="right" wrapText="1"/>
    </xf>
    <xf numFmtId="164" fontId="12" fillId="0" borderId="4" xfId="0" applyNumberFormat="1" applyFont="1" applyBorder="1" applyAlignment="1">
      <alignment horizontal="right" wrapText="1"/>
    </xf>
    <xf numFmtId="0" fontId="0" fillId="0" borderId="11" xfId="0" applyBorder="1" applyAlignment="1">
      <alignment wrapText="1"/>
    </xf>
    <xf numFmtId="0" fontId="0" fillId="0" borderId="9" xfId="0" applyBorder="1" applyAlignment="1">
      <alignment wrapText="1"/>
    </xf>
    <xf numFmtId="0" fontId="0" fillId="0" borderId="14" xfId="0" applyBorder="1" applyAlignment="1">
      <alignment wrapText="1"/>
    </xf>
    <xf numFmtId="0" fontId="0" fillId="0" borderId="2" xfId="0" applyBorder="1"/>
    <xf numFmtId="0" fontId="0" fillId="0" borderId="5" xfId="0" applyBorder="1" applyAlignment="1">
      <alignment wrapText="1"/>
    </xf>
    <xf numFmtId="0" fontId="0" fillId="0" borderId="6" xfId="0" applyBorder="1" applyAlignment="1">
      <alignment wrapText="1"/>
    </xf>
    <xf numFmtId="0" fontId="0" fillId="0" borderId="5" xfId="0" applyBorder="1"/>
    <xf numFmtId="0" fontId="0" fillId="0" borderId="6" xfId="0" applyBorder="1"/>
    <xf numFmtId="0" fontId="6" fillId="0" borderId="4" xfId="0" applyFont="1" applyBorder="1"/>
    <xf numFmtId="164" fontId="0" fillId="0" borderId="4" xfId="0" applyNumberFormat="1" applyBorder="1"/>
    <xf numFmtId="0" fontId="0" fillId="0" borderId="11" xfId="0" applyBorder="1"/>
    <xf numFmtId="0" fontId="0" fillId="0" borderId="12" xfId="0" applyBorder="1"/>
    <xf numFmtId="0" fontId="0" fillId="0" borderId="10" xfId="0" applyBorder="1"/>
    <xf numFmtId="0" fontId="0" fillId="0" borderId="9" xfId="0" applyBorder="1"/>
    <xf numFmtId="0" fontId="0" fillId="0" borderId="13" xfId="0" applyBorder="1"/>
    <xf numFmtId="0" fontId="0" fillId="0" borderId="14" xfId="0" applyBorder="1"/>
    <xf numFmtId="0" fontId="0" fillId="0" borderId="8" xfId="0" applyBorder="1"/>
    <xf numFmtId="0" fontId="0" fillId="0" borderId="15" xfId="0" applyBorder="1"/>
    <xf numFmtId="0" fontId="14" fillId="0" borderId="18" xfId="0" applyFont="1" applyBorder="1" applyAlignment="1">
      <alignment horizontal="center" wrapText="1"/>
    </xf>
    <xf numFmtId="0" fontId="15" fillId="2" borderId="0" xfId="0" applyFont="1" applyFill="1" applyAlignment="1">
      <alignment vertical="center"/>
    </xf>
    <xf numFmtId="0" fontId="14" fillId="2" borderId="0" xfId="0" applyFont="1" applyFill="1" applyAlignment="1">
      <alignment vertical="center"/>
    </xf>
    <xf numFmtId="0" fontId="14" fillId="2" borderId="19" xfId="0" applyFont="1" applyFill="1" applyBorder="1" applyAlignment="1">
      <alignment horizontal="center" vertical="center"/>
    </xf>
    <xf numFmtId="0" fontId="15" fillId="3" borderId="0" xfId="0" applyFont="1" applyFill="1" applyAlignment="1">
      <alignment vertical="center"/>
    </xf>
    <xf numFmtId="0" fontId="14" fillId="3" borderId="0" xfId="0" applyFont="1" applyFill="1" applyAlignment="1">
      <alignment vertical="center"/>
    </xf>
    <xf numFmtId="0" fontId="14" fillId="3" borderId="19" xfId="0" applyFont="1" applyFill="1" applyBorder="1" applyAlignment="1">
      <alignment horizontal="center" vertical="center"/>
    </xf>
    <xf numFmtId="0" fontId="0" fillId="0" borderId="9" xfId="0" quotePrefix="1" applyBorder="1"/>
    <xf numFmtId="164" fontId="13" fillId="0" borderId="4" xfId="0" applyNumberFormat="1" applyFont="1" applyBorder="1"/>
    <xf numFmtId="164" fontId="8" fillId="0" borderId="4" xfId="0" applyNumberFormat="1" applyFont="1" applyBorder="1"/>
    <xf numFmtId="164" fontId="9" fillId="0" borderId="4" xfId="3" applyNumberFormat="1" applyFont="1" applyBorder="1"/>
    <xf numFmtId="0" fontId="16" fillId="2" borderId="0" xfId="0" applyFont="1" applyFill="1"/>
    <xf numFmtId="0" fontId="17" fillId="2" borderId="0" xfId="0" applyFont="1" applyFill="1" applyAlignment="1">
      <alignment horizontal="center" vertical="top"/>
    </xf>
    <xf numFmtId="0" fontId="18" fillId="2" borderId="0" xfId="0" applyFont="1" applyFill="1" applyAlignment="1">
      <alignment horizontal="center" vertical="top" wrapText="1"/>
    </xf>
    <xf numFmtId="0" fontId="17" fillId="2" borderId="0" xfId="0" applyFont="1" applyFill="1" applyAlignment="1">
      <alignment horizontal="center" vertical="top" wrapText="1"/>
    </xf>
    <xf numFmtId="0" fontId="18" fillId="3" borderId="0" xfId="0" applyFont="1" applyFill="1"/>
    <xf numFmtId="3" fontId="19" fillId="3" borderId="0" xfId="0" applyNumberFormat="1" applyFont="1" applyFill="1" applyAlignment="1">
      <alignment horizontal="right"/>
    </xf>
    <xf numFmtId="165" fontId="20" fillId="3" borderId="0" xfId="3" applyNumberFormat="1" applyFont="1" applyFill="1" applyBorder="1" applyAlignment="1">
      <alignment horizontal="right"/>
    </xf>
    <xf numFmtId="0" fontId="18" fillId="4" borderId="0" xfId="0" applyFont="1" applyFill="1" applyAlignment="1">
      <alignment wrapText="1"/>
    </xf>
    <xf numFmtId="3" fontId="20" fillId="4" borderId="0" xfId="0" applyNumberFormat="1" applyFont="1" applyFill="1" applyAlignment="1">
      <alignment horizontal="right" vertical="top"/>
    </xf>
    <xf numFmtId="0" fontId="20" fillId="4" borderId="0" xfId="0" applyFont="1" applyFill="1"/>
    <xf numFmtId="3" fontId="20" fillId="4" borderId="0" xfId="0" applyNumberFormat="1" applyFont="1" applyFill="1" applyAlignment="1">
      <alignment horizontal="right"/>
    </xf>
    <xf numFmtId="165" fontId="20" fillId="4" borderId="0" xfId="3" applyNumberFormat="1" applyFont="1" applyFill="1" applyBorder="1" applyAlignment="1">
      <alignment horizontal="right"/>
    </xf>
    <xf numFmtId="1" fontId="20" fillId="4" borderId="0" xfId="0" applyNumberFormat="1" applyFont="1" applyFill="1" applyAlignment="1">
      <alignment horizontal="right"/>
    </xf>
    <xf numFmtId="0" fontId="20" fillId="3" borderId="0" xfId="0" applyFont="1" applyFill="1" applyAlignment="1">
      <alignment wrapText="1"/>
    </xf>
    <xf numFmtId="3" fontId="20" fillId="3" borderId="0" xfId="0" applyNumberFormat="1" applyFont="1" applyFill="1" applyAlignment="1">
      <alignment horizontal="right" vertical="top"/>
    </xf>
    <xf numFmtId="165" fontId="20" fillId="3" borderId="0" xfId="3" applyNumberFormat="1" applyFont="1" applyFill="1" applyBorder="1" applyAlignment="1">
      <alignment horizontal="right" vertical="top"/>
    </xf>
    <xf numFmtId="0" fontId="20" fillId="3" borderId="0" xfId="0" applyFont="1" applyFill="1"/>
    <xf numFmtId="3" fontId="20" fillId="3" borderId="0" xfId="0" applyNumberFormat="1" applyFont="1" applyFill="1" applyAlignment="1">
      <alignment horizontal="right"/>
    </xf>
    <xf numFmtId="164" fontId="20" fillId="4" borderId="0" xfId="0" applyNumberFormat="1" applyFont="1" applyFill="1" applyAlignment="1">
      <alignment horizontal="right"/>
    </xf>
    <xf numFmtId="0" fontId="21" fillId="3" borderId="0" xfId="0" applyFont="1" applyFill="1" applyAlignment="1">
      <alignment horizontal="right"/>
    </xf>
    <xf numFmtId="165" fontId="22" fillId="3" borderId="0" xfId="0" applyNumberFormat="1" applyFont="1" applyFill="1"/>
    <xf numFmtId="0" fontId="18" fillId="0" borderId="0" xfId="0" applyFont="1"/>
    <xf numFmtId="0" fontId="18" fillId="3" borderId="0" xfId="0" applyFont="1" applyFill="1" applyAlignment="1">
      <alignment horizontal="left"/>
    </xf>
    <xf numFmtId="0" fontId="18" fillId="4" borderId="0" xfId="0" applyFont="1" applyFill="1"/>
    <xf numFmtId="0" fontId="18" fillId="4" borderId="0" xfId="0" applyFont="1" applyFill="1" applyAlignment="1">
      <alignment vertical="top" wrapText="1"/>
    </xf>
    <xf numFmtId="0" fontId="20" fillId="3" borderId="0" xfId="0" applyFont="1" applyFill="1" applyAlignment="1">
      <alignment horizontal="left" vertical="top" wrapText="1"/>
    </xf>
    <xf numFmtId="0" fontId="20" fillId="3" borderId="0" xfId="0" applyFont="1" applyFill="1" applyAlignment="1">
      <alignment horizontal="left" vertical="top"/>
    </xf>
    <xf numFmtId="0" fontId="18" fillId="4" borderId="0" xfId="0" applyFont="1" applyFill="1" applyAlignment="1">
      <alignment horizontal="left"/>
    </xf>
    <xf numFmtId="0" fontId="23" fillId="0" borderId="0" xfId="0" applyFont="1"/>
    <xf numFmtId="0" fontId="9" fillId="0" borderId="0" xfId="0" applyFont="1" applyAlignment="1">
      <alignment horizontal="right"/>
    </xf>
    <xf numFmtId="0" fontId="25" fillId="2" borderId="0" xfId="0" applyFont="1" applyFill="1" applyAlignment="1">
      <alignment horizontal="center" vertical="top" wrapText="1"/>
    </xf>
    <xf numFmtId="165" fontId="26" fillId="3" borderId="0" xfId="0" applyNumberFormat="1" applyFont="1" applyFill="1"/>
    <xf numFmtId="164" fontId="10" fillId="0" borderId="0" xfId="3" applyNumberFormat="1" applyFont="1" applyBorder="1"/>
    <xf numFmtId="164" fontId="24" fillId="4" borderId="0" xfId="3" applyNumberFormat="1" applyFont="1" applyFill="1" applyBorder="1" applyAlignment="1">
      <alignment horizontal="right"/>
    </xf>
    <xf numFmtId="164" fontId="24" fillId="3" borderId="0" xfId="3" applyNumberFormat="1" applyFont="1" applyFill="1" applyBorder="1" applyAlignment="1">
      <alignment horizontal="right" vertical="top"/>
    </xf>
    <xf numFmtId="3" fontId="20" fillId="3" borderId="0" xfId="0" quotePrefix="1" applyNumberFormat="1" applyFont="1" applyFill="1" applyAlignment="1">
      <alignment horizontal="right"/>
    </xf>
    <xf numFmtId="164" fontId="0" fillId="0" borderId="0" xfId="0" applyNumberFormat="1"/>
    <xf numFmtId="0" fontId="12" fillId="0" borderId="0" xfId="0" applyFont="1" applyAlignment="1">
      <alignment wrapText="1"/>
    </xf>
    <xf numFmtId="0" fontId="15" fillId="0" borderId="0" xfId="0" applyFont="1" applyAlignment="1">
      <alignment vertical="center"/>
    </xf>
    <xf numFmtId="164" fontId="0" fillId="0" borderId="0" xfId="0" applyNumberFormat="1" applyAlignment="1">
      <alignment horizontal="right" vertical="center" wrapText="1"/>
    </xf>
    <xf numFmtId="164" fontId="0" fillId="0" borderId="0" xfId="0" applyNumberFormat="1" applyAlignment="1">
      <alignment wrapText="1"/>
    </xf>
    <xf numFmtId="164" fontId="13" fillId="0" borderId="0" xfId="0" applyNumberFormat="1" applyFont="1" applyAlignment="1">
      <alignment horizontal="right" wrapText="1"/>
    </xf>
    <xf numFmtId="164" fontId="6" fillId="0" borderId="4" xfId="0" applyNumberFormat="1" applyFont="1" applyBorder="1" applyAlignment="1">
      <alignment horizontal="right" vertical="center" wrapText="1"/>
    </xf>
    <xf numFmtId="0" fontId="7" fillId="0" borderId="4" xfId="0" applyFont="1" applyBorder="1" applyAlignment="1">
      <alignment horizontal="right"/>
    </xf>
    <xf numFmtId="164" fontId="13" fillId="0" borderId="0" xfId="0" applyNumberFormat="1" applyFont="1"/>
    <xf numFmtId="0" fontId="0" fillId="0" borderId="4" xfId="0" applyBorder="1"/>
    <xf numFmtId="165" fontId="0" fillId="0" borderId="0" xfId="3" applyNumberFormat="1" applyFont="1"/>
    <xf numFmtId="3" fontId="20" fillId="0" borderId="0" xfId="0" applyNumberFormat="1" applyFont="1" applyAlignment="1">
      <alignment horizontal="right" vertical="top"/>
    </xf>
    <xf numFmtId="9" fontId="0" fillId="0" borderId="0" xfId="3" applyFont="1" applyBorder="1" applyAlignment="1">
      <alignment wrapText="1"/>
    </xf>
    <xf numFmtId="165" fontId="0" fillId="0" borderId="0" xfId="3" applyNumberFormat="1" applyFont="1" applyBorder="1" applyAlignment="1">
      <alignment wrapText="1"/>
    </xf>
    <xf numFmtId="166" fontId="0" fillId="0" borderId="0" xfId="0" applyNumberFormat="1"/>
    <xf numFmtId="3" fontId="0" fillId="0" borderId="0" xfId="0" applyNumberFormat="1"/>
    <xf numFmtId="166" fontId="0" fillId="0" borderId="13" xfId="0" applyNumberFormat="1" applyBorder="1"/>
    <xf numFmtId="166" fontId="0" fillId="0" borderId="15" xfId="0" applyNumberFormat="1" applyBorder="1"/>
    <xf numFmtId="168" fontId="0" fillId="0" borderId="0" xfId="0" applyNumberFormat="1"/>
    <xf numFmtId="1" fontId="18" fillId="3" borderId="0" xfId="0" applyNumberFormat="1" applyFont="1" applyFill="1" applyAlignment="1">
      <alignment horizontal="left"/>
    </xf>
    <xf numFmtId="1" fontId="24" fillId="3" borderId="0" xfId="3" applyNumberFormat="1" applyFont="1" applyFill="1" applyBorder="1" applyAlignment="1">
      <alignment horizontal="right" vertical="top"/>
    </xf>
    <xf numFmtId="1" fontId="24" fillId="3" borderId="0" xfId="3" applyNumberFormat="1" applyFont="1" applyFill="1" applyBorder="1" applyAlignment="1">
      <alignment horizontal="right"/>
    </xf>
    <xf numFmtId="1" fontId="0" fillId="0" borderId="0" xfId="0" applyNumberFormat="1"/>
    <xf numFmtId="9" fontId="0" fillId="0" borderId="0" xfId="3" applyFont="1"/>
    <xf numFmtId="164" fontId="24" fillId="4" borderId="0" xfId="3" applyNumberFormat="1" applyFont="1" applyFill="1" applyBorder="1" applyAlignment="1">
      <alignment horizontal="right" vertical="top"/>
    </xf>
    <xf numFmtId="9" fontId="7" fillId="0" borderId="0" xfId="3" applyFont="1"/>
    <xf numFmtId="165" fontId="7" fillId="0" borderId="0" xfId="3" applyNumberFormat="1" applyFont="1"/>
    <xf numFmtId="3" fontId="7" fillId="0" borderId="0" xfId="0" applyNumberFormat="1" applyFont="1"/>
    <xf numFmtId="10" fontId="7" fillId="0" borderId="0" xfId="3" applyNumberFormat="1" applyFont="1"/>
    <xf numFmtId="0" fontId="0" fillId="0" borderId="7" xfId="0" applyBorder="1" applyAlignment="1">
      <alignment wrapText="1"/>
    </xf>
    <xf numFmtId="0" fontId="8" fillId="0" borderId="4" xfId="0" applyFont="1" applyBorder="1" applyAlignment="1">
      <alignment horizontal="center"/>
    </xf>
    <xf numFmtId="0" fontId="0" fillId="0" borderId="9" xfId="0" applyBorder="1" applyAlignment="1">
      <alignment horizontal="left" vertical="top" wrapText="1"/>
    </xf>
    <xf numFmtId="0" fontId="0" fillId="0" borderId="0" xfId="0" applyAlignment="1">
      <alignment horizontal="left" vertical="top" wrapText="1"/>
    </xf>
    <xf numFmtId="167" fontId="14" fillId="0" borderId="16" xfId="0" applyNumberFormat="1" applyFont="1" applyBorder="1" applyAlignment="1">
      <alignment horizontal="left" vertical="top" wrapText="1"/>
    </xf>
    <xf numFmtId="167" fontId="14" fillId="0" borderId="7" xfId="0" applyNumberFormat="1" applyFont="1" applyBorder="1" applyAlignment="1">
      <alignment horizontal="left" vertical="top" wrapText="1"/>
    </xf>
    <xf numFmtId="167" fontId="14" fillId="0" borderId="17" xfId="0" applyNumberFormat="1" applyFont="1" applyBorder="1" applyAlignment="1">
      <alignment horizontal="left" vertical="top" wrapText="1"/>
    </xf>
  </cellXfs>
  <cellStyles count="10">
    <cellStyle name="Hyperlänk" xfId="2" builtinId="8"/>
    <cellStyle name="Normal" xfId="0" builtinId="0"/>
    <cellStyle name="Normal 2" xfId="6" xr:uid="{E6859022-3809-4EFD-8DC4-6C2303FE5CF3}"/>
    <cellStyle name="Normal 3" xfId="7" xr:uid="{168BB4B0-11E1-4425-8576-75DE2ECD2D4C}"/>
    <cellStyle name="Procent" xfId="3" builtinId="5"/>
    <cellStyle name="Procent 2" xfId="8" xr:uid="{DDCAED9E-7CB7-4775-A9E4-BAF57966654B}"/>
    <cellStyle name="Procent 3" xfId="9" xr:uid="{9AC31078-CD4F-4E04-9FFC-ADA26941781F}"/>
    <cellStyle name="Rubrik" xfId="1" builtinId="15"/>
    <cellStyle name="Rubrik 3" xfId="4" builtinId="18"/>
    <cellStyle name="Rubrik 4" xfId="5" builtinId="1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abSelected="1" workbookViewId="0">
      <selection activeCell="B26" sqref="B26"/>
    </sheetView>
  </sheetViews>
  <sheetFormatPr defaultRowHeight="15" x14ac:dyDescent="0.25"/>
  <cols>
    <col min="1" max="1" width="53.85546875" customWidth="1"/>
  </cols>
  <sheetData>
    <row r="1" spans="1:2" ht="23.25" x14ac:dyDescent="0.35">
      <c r="A1" s="1" t="s">
        <v>198</v>
      </c>
    </row>
    <row r="3" spans="1:2" x14ac:dyDescent="0.25">
      <c r="A3" s="2" t="s">
        <v>0</v>
      </c>
      <c r="B3" t="s">
        <v>5</v>
      </c>
    </row>
    <row r="5" spans="1:2" x14ac:dyDescent="0.25">
      <c r="A5" s="2" t="s">
        <v>1</v>
      </c>
      <c r="B5" t="s">
        <v>6</v>
      </c>
    </row>
    <row r="7" spans="1:2" x14ac:dyDescent="0.25">
      <c r="A7" s="2" t="s">
        <v>2</v>
      </c>
      <c r="B7" t="s">
        <v>7</v>
      </c>
    </row>
    <row r="8" spans="1:2" x14ac:dyDescent="0.25">
      <c r="A8" s="2"/>
    </row>
    <row r="9" spans="1:2" x14ac:dyDescent="0.25">
      <c r="A9" s="2" t="s">
        <v>168</v>
      </c>
      <c r="B9" t="s">
        <v>197</v>
      </c>
    </row>
    <row r="11" spans="1:2" x14ac:dyDescent="0.25">
      <c r="A11" s="2" t="s">
        <v>4</v>
      </c>
      <c r="B11" t="s">
        <v>8</v>
      </c>
    </row>
    <row r="13" spans="1:2" x14ac:dyDescent="0.25">
      <c r="A13" s="2" t="s">
        <v>3</v>
      </c>
      <c r="B13" t="s">
        <v>9</v>
      </c>
    </row>
  </sheetData>
  <hyperlinks>
    <hyperlink ref="A3" location="Råstålsproduktion!A1" display="Råstålsproduktion" xr:uid="{00000000-0004-0000-0000-000000000000}"/>
    <hyperlink ref="A5" location="Utrikeshandel!A1" display="Export och import av handelsfärdigt stål inkl. göt och ämnen" xr:uid="{00000000-0004-0000-0000-000001000000}"/>
    <hyperlink ref="A7" location="Leveranser!A1" display="Stålverkens leveranser av handelsfärdigt stål" xr:uid="{00000000-0004-0000-0000-000002000000}"/>
    <hyperlink ref="A11" location="Förklaringar!A1" display="Förklaringar" xr:uid="{00000000-0004-0000-0000-000003000000}"/>
    <hyperlink ref="A13" location="'Förteckning anläggningar'!A1" display="Förteckning över anläggningar som omfattas" xr:uid="{00000000-0004-0000-0000-000004000000}"/>
    <hyperlink ref="A9" location="Nyckeltal!A1" display="Nyckeltal för stålindustrin i Sverige" xr:uid="{00000000-0004-0000-0000-000005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8"/>
  <sheetViews>
    <sheetView workbookViewId="0">
      <selection activeCell="J30" sqref="J30"/>
    </sheetView>
  </sheetViews>
  <sheetFormatPr defaultRowHeight="15" x14ac:dyDescent="0.25"/>
  <cols>
    <col min="2" max="2" width="11.5703125" bestFit="1" customWidth="1"/>
    <col min="9" max="9" width="11.5703125" bestFit="1" customWidth="1"/>
    <col min="10" max="10" width="11.5703125" customWidth="1"/>
    <col min="12" max="12" width="10.42578125" bestFit="1" customWidth="1"/>
    <col min="15" max="15" width="48.5703125" bestFit="1" customWidth="1"/>
  </cols>
  <sheetData>
    <row r="1" spans="1:17" x14ac:dyDescent="0.25">
      <c r="A1" s="17" t="s">
        <v>61</v>
      </c>
    </row>
    <row r="3" spans="1:17" x14ac:dyDescent="0.25">
      <c r="A3" s="35" t="s">
        <v>201</v>
      </c>
      <c r="C3" s="22"/>
      <c r="D3" s="22"/>
      <c r="E3" s="22"/>
      <c r="K3" s="22"/>
    </row>
    <row r="4" spans="1:17" x14ac:dyDescent="0.25">
      <c r="B4" s="23"/>
      <c r="C4" s="22"/>
      <c r="D4" s="22"/>
      <c r="E4" s="22"/>
      <c r="F4" s="22"/>
      <c r="G4" s="22"/>
      <c r="H4" s="22"/>
      <c r="I4" s="22"/>
      <c r="J4" s="22"/>
      <c r="K4" s="22"/>
    </row>
    <row r="5" spans="1:17" x14ac:dyDescent="0.25">
      <c r="A5" s="42"/>
      <c r="B5" s="29">
        <v>2017</v>
      </c>
      <c r="C5" s="29">
        <v>2018</v>
      </c>
      <c r="D5" s="29">
        <v>2019</v>
      </c>
      <c r="E5" s="29">
        <v>2020</v>
      </c>
      <c r="F5" s="29">
        <v>2021</v>
      </c>
      <c r="G5" s="29">
        <v>2022</v>
      </c>
      <c r="H5" s="29">
        <v>2023</v>
      </c>
      <c r="I5" s="29">
        <v>2024</v>
      </c>
      <c r="J5" s="29">
        <v>2025</v>
      </c>
      <c r="K5" s="7" t="s">
        <v>218</v>
      </c>
      <c r="L5" s="42"/>
      <c r="O5" s="2" t="s">
        <v>130</v>
      </c>
    </row>
    <row r="6" spans="1:17" x14ac:dyDescent="0.25">
      <c r="A6" s="43" t="s">
        <v>10</v>
      </c>
      <c r="B6" s="32">
        <v>447.06</v>
      </c>
      <c r="C6" s="32">
        <v>460.97</v>
      </c>
      <c r="D6" s="32">
        <v>462.47899999999998</v>
      </c>
      <c r="E6" s="32">
        <v>424.81900000000002</v>
      </c>
      <c r="F6" s="32">
        <v>427.71199999999999</v>
      </c>
      <c r="G6" s="32">
        <v>381.59399999999999</v>
      </c>
      <c r="H6" s="32">
        <v>405.166</v>
      </c>
      <c r="I6" s="32">
        <v>372.346</v>
      </c>
      <c r="J6" s="32">
        <v>373.44799999999998</v>
      </c>
      <c r="K6" s="33">
        <f>(J6/I6-1)*100</f>
        <v>0.29596128332249894</v>
      </c>
      <c r="L6" s="25" t="s">
        <v>27</v>
      </c>
      <c r="O6" s="2" t="s">
        <v>50</v>
      </c>
    </row>
    <row r="7" spans="1:17" x14ac:dyDescent="0.25">
      <c r="A7" s="43" t="s">
        <v>11</v>
      </c>
      <c r="B7" s="32">
        <v>393.49400000000003</v>
      </c>
      <c r="C7" s="32">
        <v>357.90600000000001</v>
      </c>
      <c r="D7" s="32">
        <v>410.01799999999997</v>
      </c>
      <c r="E7" s="32">
        <v>399.221</v>
      </c>
      <c r="F7" s="32">
        <v>388.37099999999998</v>
      </c>
      <c r="G7" s="32">
        <v>398.02199999999999</v>
      </c>
      <c r="H7" s="32">
        <v>361.28300000000002</v>
      </c>
      <c r="I7" s="32">
        <v>328.827</v>
      </c>
      <c r="J7" s="32">
        <v>325.702</v>
      </c>
      <c r="K7" s="33">
        <f t="shared" ref="K7:K14" si="0">(J7/I7-1)*100</f>
        <v>-0.95034775124913651</v>
      </c>
      <c r="L7" s="25" t="s">
        <v>28</v>
      </c>
      <c r="O7" s="4"/>
    </row>
    <row r="8" spans="1:17" x14ac:dyDescent="0.25">
      <c r="A8" s="43" t="s">
        <v>12</v>
      </c>
      <c r="B8" s="32">
        <v>447.27800000000002</v>
      </c>
      <c r="C8" s="32">
        <v>433.41800000000001</v>
      </c>
      <c r="D8" s="32">
        <v>440.09100000000001</v>
      </c>
      <c r="E8" s="32">
        <v>427.10399999999998</v>
      </c>
      <c r="F8" s="32">
        <v>445.51499999999999</v>
      </c>
      <c r="G8" s="32">
        <v>456.28800000000001</v>
      </c>
      <c r="H8" s="32">
        <v>392.65100000000001</v>
      </c>
      <c r="I8" s="32">
        <v>406.53699999999998</v>
      </c>
      <c r="J8" s="32">
        <v>397.05700000000002</v>
      </c>
      <c r="K8" s="33">
        <f t="shared" si="0"/>
        <v>-2.3318910701854878</v>
      </c>
      <c r="L8" s="25" t="s">
        <v>29</v>
      </c>
      <c r="O8" s="2" t="s">
        <v>131</v>
      </c>
    </row>
    <row r="9" spans="1:17" x14ac:dyDescent="0.25">
      <c r="A9" s="43" t="s">
        <v>13</v>
      </c>
      <c r="B9" s="32">
        <v>445.113</v>
      </c>
      <c r="C9" s="32">
        <v>453.11200000000002</v>
      </c>
      <c r="D9" s="32">
        <v>432.101</v>
      </c>
      <c r="E9" s="32">
        <v>402.86599999999999</v>
      </c>
      <c r="F9" s="32">
        <v>425.39800000000002</v>
      </c>
      <c r="G9" s="32">
        <v>397.892</v>
      </c>
      <c r="H9" s="32">
        <v>402.96499999999997</v>
      </c>
      <c r="I9" s="32">
        <v>406.99700000000001</v>
      </c>
      <c r="J9" s="32">
        <v>366.79899999999998</v>
      </c>
      <c r="K9" s="33">
        <f t="shared" si="0"/>
        <v>-9.8767312781175338</v>
      </c>
      <c r="L9" s="25" t="s">
        <v>30</v>
      </c>
      <c r="O9" s="2" t="s">
        <v>51</v>
      </c>
    </row>
    <row r="10" spans="1:17" x14ac:dyDescent="0.25">
      <c r="A10" s="43" t="s">
        <v>14</v>
      </c>
      <c r="B10" s="30">
        <v>393.78399999999999</v>
      </c>
      <c r="C10" s="30">
        <v>447.79700000000003</v>
      </c>
      <c r="D10" s="30">
        <v>451.947</v>
      </c>
      <c r="E10" s="32">
        <v>369.69099999999997</v>
      </c>
      <c r="F10" s="32">
        <v>412.065</v>
      </c>
      <c r="G10" s="32">
        <v>392.98399999999998</v>
      </c>
      <c r="H10" s="32">
        <v>377.55599999999998</v>
      </c>
      <c r="I10" s="32">
        <v>347.06099999999998</v>
      </c>
      <c r="J10" s="32">
        <v>366.101</v>
      </c>
      <c r="K10" s="33">
        <f t="shared" si="0"/>
        <v>5.4860672907644625</v>
      </c>
      <c r="L10" s="25" t="s">
        <v>31</v>
      </c>
    </row>
    <row r="11" spans="1:17" x14ac:dyDescent="0.25">
      <c r="A11" s="43" t="s">
        <v>15</v>
      </c>
      <c r="B11" s="30">
        <v>387.99799999999999</v>
      </c>
      <c r="C11" s="30">
        <v>397.76499999999999</v>
      </c>
      <c r="D11" s="30">
        <v>361.93099999999998</v>
      </c>
      <c r="E11" s="32">
        <v>333.13400000000001</v>
      </c>
      <c r="F11" s="32">
        <v>413.51499999999999</v>
      </c>
      <c r="G11" s="32">
        <v>386.24599999999998</v>
      </c>
      <c r="H11" s="32">
        <v>365.47199999999998</v>
      </c>
      <c r="I11" s="32">
        <v>355.54599999999999</v>
      </c>
      <c r="J11" s="32">
        <v>340.86900000000003</v>
      </c>
      <c r="K11" s="33">
        <f t="shared" si="0"/>
        <v>-4.1280171904619856</v>
      </c>
      <c r="L11" s="25" t="s">
        <v>32</v>
      </c>
    </row>
    <row r="12" spans="1:17" x14ac:dyDescent="0.25">
      <c r="A12" s="43" t="s">
        <v>16</v>
      </c>
      <c r="B12" s="31">
        <v>352.81599999999997</v>
      </c>
      <c r="C12" s="31">
        <v>349.43099999999998</v>
      </c>
      <c r="D12" s="30">
        <v>388.75099999999998</v>
      </c>
      <c r="E12" s="32">
        <v>159.041</v>
      </c>
      <c r="F12" s="32">
        <v>264.447</v>
      </c>
      <c r="G12" s="32">
        <v>324.42200000000003</v>
      </c>
      <c r="H12" s="32">
        <v>313.5</v>
      </c>
      <c r="I12" s="32">
        <v>314.29700000000003</v>
      </c>
      <c r="J12" s="32">
        <v>274.25099999999998</v>
      </c>
      <c r="K12" s="33">
        <f t="shared" si="0"/>
        <v>-12.741451556966831</v>
      </c>
      <c r="L12" s="25" t="s">
        <v>33</v>
      </c>
      <c r="O12" s="119"/>
      <c r="P12" s="119"/>
      <c r="Q12" s="119"/>
    </row>
    <row r="13" spans="1:17" x14ac:dyDescent="0.25">
      <c r="A13" s="43" t="s">
        <v>17</v>
      </c>
      <c r="B13" s="30">
        <v>301.75</v>
      </c>
      <c r="C13" s="30">
        <v>344.85899999999998</v>
      </c>
      <c r="D13" s="30">
        <v>361.80500000000001</v>
      </c>
      <c r="E13" s="32">
        <v>255.053</v>
      </c>
      <c r="F13" s="32">
        <v>233.72</v>
      </c>
      <c r="G13" s="32">
        <v>331.75299999999999</v>
      </c>
      <c r="H13" s="32">
        <v>345.154</v>
      </c>
      <c r="I13" s="32">
        <v>203.584</v>
      </c>
      <c r="J13" s="32">
        <v>310.38200000000001</v>
      </c>
      <c r="K13" s="33">
        <f t="shared" si="0"/>
        <v>52.458935869223524</v>
      </c>
      <c r="L13" s="25" t="s">
        <v>34</v>
      </c>
      <c r="M13" s="104"/>
      <c r="N13" s="104"/>
      <c r="O13" s="119"/>
      <c r="P13" s="119"/>
      <c r="Q13" s="119"/>
    </row>
    <row r="14" spans="1:17" x14ac:dyDescent="0.25">
      <c r="A14" s="43" t="s">
        <v>18</v>
      </c>
      <c r="B14" s="30">
        <v>441.20400000000001</v>
      </c>
      <c r="C14" s="30">
        <v>280.19400000000002</v>
      </c>
      <c r="D14" s="30">
        <v>397.85599999999999</v>
      </c>
      <c r="E14" s="32">
        <v>388.56700000000001</v>
      </c>
      <c r="F14" s="32">
        <v>419.80900000000003</v>
      </c>
      <c r="G14" s="32">
        <v>361.32100000000003</v>
      </c>
      <c r="H14" s="32">
        <v>315.303</v>
      </c>
      <c r="I14" s="32">
        <v>306.93200000000002</v>
      </c>
      <c r="J14" s="32">
        <v>273.11900000000003</v>
      </c>
      <c r="K14" s="33">
        <f t="shared" si="0"/>
        <v>-11.01644663964656</v>
      </c>
      <c r="L14" s="25" t="s">
        <v>35</v>
      </c>
      <c r="O14" s="119"/>
      <c r="P14" s="119"/>
      <c r="Q14" s="119"/>
    </row>
    <row r="15" spans="1:17" x14ac:dyDescent="0.25">
      <c r="A15" s="43" t="s">
        <v>19</v>
      </c>
      <c r="B15" s="30">
        <v>461.91199999999998</v>
      </c>
      <c r="C15" s="30">
        <v>394.07900000000001</v>
      </c>
      <c r="D15" s="120">
        <v>330.161</v>
      </c>
      <c r="E15" s="32">
        <v>413.89600000000002</v>
      </c>
      <c r="F15" s="32">
        <v>439.04700000000003</v>
      </c>
      <c r="G15" s="32">
        <v>304.12099999999998</v>
      </c>
      <c r="H15" s="32">
        <v>311.70699999999999</v>
      </c>
      <c r="I15" s="32">
        <v>307.827</v>
      </c>
      <c r="J15" s="32"/>
      <c r="K15" s="33"/>
      <c r="L15" s="25" t="s">
        <v>36</v>
      </c>
      <c r="O15" s="119"/>
      <c r="P15" s="119"/>
      <c r="Q15" s="119"/>
    </row>
    <row r="16" spans="1:17" x14ac:dyDescent="0.25">
      <c r="A16" s="43" t="s">
        <v>20</v>
      </c>
      <c r="B16" s="31">
        <v>436.14100000000002</v>
      </c>
      <c r="C16" s="31">
        <v>333.42599999999999</v>
      </c>
      <c r="D16" s="31">
        <v>308.99099999999999</v>
      </c>
      <c r="E16" s="32">
        <v>420.25799999999998</v>
      </c>
      <c r="F16" s="32">
        <v>404.28199999999998</v>
      </c>
      <c r="G16" s="32">
        <v>343.90600000000001</v>
      </c>
      <c r="H16" s="32">
        <v>362.62299999999999</v>
      </c>
      <c r="I16" s="32">
        <v>342.08100000000002</v>
      </c>
      <c r="J16" s="32"/>
      <c r="K16" s="33"/>
      <c r="L16" s="25" t="s">
        <v>37</v>
      </c>
      <c r="O16" s="119"/>
      <c r="P16" s="119"/>
      <c r="Q16" s="119"/>
    </row>
    <row r="17" spans="1:17" x14ac:dyDescent="0.25">
      <c r="A17" s="44" t="s">
        <v>21</v>
      </c>
      <c r="B17" s="34">
        <v>417.94</v>
      </c>
      <c r="C17" s="34">
        <v>402.18299999999999</v>
      </c>
      <c r="D17" s="121">
        <v>376.51900000000001</v>
      </c>
      <c r="E17" s="32">
        <v>410.04500000000002</v>
      </c>
      <c r="F17" s="32">
        <v>406.23599999999999</v>
      </c>
      <c r="G17" s="32">
        <v>325.64699999999999</v>
      </c>
      <c r="H17" s="32">
        <v>305.00099999999998</v>
      </c>
      <c r="I17" s="32">
        <v>333.56299999999999</v>
      </c>
      <c r="J17" s="32"/>
      <c r="K17" s="33"/>
      <c r="L17" s="26" t="s">
        <v>38</v>
      </c>
      <c r="O17" s="119"/>
      <c r="P17" s="119"/>
      <c r="Q17" s="119"/>
    </row>
    <row r="18" spans="1:17" x14ac:dyDescent="0.25">
      <c r="A18" s="24"/>
      <c r="B18" s="107"/>
      <c r="C18" s="116"/>
      <c r="D18" s="116"/>
      <c r="E18" s="116"/>
      <c r="F18" s="117"/>
      <c r="G18" s="108"/>
      <c r="H18" s="108"/>
      <c r="I18" s="108"/>
      <c r="J18" s="108"/>
      <c r="K18" s="109"/>
      <c r="L18" s="27"/>
      <c r="O18" s="119"/>
      <c r="P18" s="119"/>
      <c r="Q18" s="119"/>
    </row>
    <row r="19" spans="1:17" x14ac:dyDescent="0.25">
      <c r="A19" s="36" t="str">
        <f>COUNTA(J6:J17)&amp;" mån"</f>
        <v>9 mån</v>
      </c>
      <c r="B19" s="110">
        <f t="shared" ref="B19:H19" si="1">SUMIF($J$6:$J$17,"&gt;0",B6:B17)</f>
        <v>3610.4970000000003</v>
      </c>
      <c r="C19" s="110">
        <f t="shared" si="1"/>
        <v>3525.4519999999998</v>
      </c>
      <c r="D19" s="110">
        <f t="shared" si="1"/>
        <v>3706.9790000000003</v>
      </c>
      <c r="E19" s="110">
        <f t="shared" si="1"/>
        <v>3159.4960000000001</v>
      </c>
      <c r="F19" s="110">
        <f t="shared" si="1"/>
        <v>3430.5520000000001</v>
      </c>
      <c r="G19" s="110">
        <f t="shared" si="1"/>
        <v>3430.5219999999999</v>
      </c>
      <c r="H19" s="110">
        <f t="shared" si="1"/>
        <v>3279.0499999999997</v>
      </c>
      <c r="I19" s="110">
        <f>SUMIF($J$6:$J$17,"&gt;0",I6:I17)</f>
        <v>3042.1269999999995</v>
      </c>
      <c r="J19" s="110">
        <f>SUMIF($J$6:$J$17,"&gt;0",J6:J17)</f>
        <v>3027.7280000000001</v>
      </c>
      <c r="K19" s="38">
        <f>(J19/I19-1)*100</f>
        <v>-0.47332014738370454</v>
      </c>
      <c r="L19" s="6" t="str">
        <f>COUNTA(J6:J17)&amp;" month"</f>
        <v>9 month</v>
      </c>
      <c r="O19" s="119"/>
      <c r="P19" s="119"/>
      <c r="Q19" s="119"/>
    </row>
    <row r="20" spans="1:17" x14ac:dyDescent="0.25">
      <c r="A20" s="24" t="s">
        <v>52</v>
      </c>
      <c r="B20" s="133"/>
      <c r="C20" s="133"/>
      <c r="D20" s="133"/>
      <c r="E20" s="133"/>
      <c r="F20" s="133"/>
      <c r="G20" s="133"/>
      <c r="H20" s="133"/>
      <c r="I20" s="133"/>
      <c r="J20" s="133"/>
      <c r="K20" s="133"/>
      <c r="L20" s="27"/>
      <c r="O20" s="119"/>
      <c r="P20" s="119"/>
      <c r="Q20" s="119"/>
    </row>
    <row r="21" spans="1:17" x14ac:dyDescent="0.25">
      <c r="A21" s="39" t="s">
        <v>54</v>
      </c>
      <c r="B21" s="30">
        <f>B6+B7+B8</f>
        <v>1287.8320000000001</v>
      </c>
      <c r="C21" s="30">
        <f t="shared" ref="C21:G21" si="2">C6+C7+C8</f>
        <v>1252.2939999999999</v>
      </c>
      <c r="D21" s="30">
        <f t="shared" si="2"/>
        <v>1312.588</v>
      </c>
      <c r="E21" s="30">
        <f t="shared" si="2"/>
        <v>1251.144</v>
      </c>
      <c r="F21" s="30">
        <f t="shared" si="2"/>
        <v>1261.598</v>
      </c>
      <c r="G21" s="30">
        <f t="shared" si="2"/>
        <v>1235.904</v>
      </c>
      <c r="H21" s="30">
        <f t="shared" ref="H21:J21" si="3">H6+H7+H8</f>
        <v>1159.1000000000001</v>
      </c>
      <c r="I21" s="30">
        <f t="shared" si="3"/>
        <v>1107.71</v>
      </c>
      <c r="J21" s="30">
        <f t="shared" si="3"/>
        <v>1096.2069999999999</v>
      </c>
      <c r="K21" s="33">
        <f>IFERROR((I21/H21-1)*100,"N/A")</f>
        <v>-4.4336122853938509</v>
      </c>
      <c r="L21" s="28" t="s">
        <v>39</v>
      </c>
      <c r="O21" s="119"/>
      <c r="P21" s="119"/>
      <c r="Q21" s="119"/>
    </row>
    <row r="22" spans="1:17" x14ac:dyDescent="0.25">
      <c r="A22" s="40" t="s">
        <v>55</v>
      </c>
      <c r="B22" s="30">
        <f t="shared" ref="B22:F22" si="4">B9+B10+B11</f>
        <v>1226.895</v>
      </c>
      <c r="C22" s="30">
        <f t="shared" si="4"/>
        <v>1298.674</v>
      </c>
      <c r="D22" s="30">
        <f t="shared" si="4"/>
        <v>1245.979</v>
      </c>
      <c r="E22" s="30">
        <f t="shared" si="4"/>
        <v>1105.691</v>
      </c>
      <c r="F22" s="30">
        <f t="shared" si="4"/>
        <v>1250.9780000000001</v>
      </c>
      <c r="G22" s="30">
        <f>G9+G10+G11</f>
        <v>1177.1219999999998</v>
      </c>
      <c r="H22" s="30">
        <f t="shared" ref="H22:J22" si="5">H9+H10+H11</f>
        <v>1145.9929999999999</v>
      </c>
      <c r="I22" s="30">
        <f t="shared" si="5"/>
        <v>1109.604</v>
      </c>
      <c r="J22" s="30">
        <f t="shared" si="5"/>
        <v>1073.769</v>
      </c>
      <c r="K22" s="33">
        <f t="shared" ref="K22" si="6">IFERROR((I22/H22-1)*100,"N/A")</f>
        <v>-3.1753248056488936</v>
      </c>
      <c r="L22" s="25" t="s">
        <v>40</v>
      </c>
      <c r="O22" s="119"/>
      <c r="P22" s="119"/>
      <c r="Q22" s="119"/>
    </row>
    <row r="23" spans="1:17" x14ac:dyDescent="0.25">
      <c r="A23" s="40" t="s">
        <v>56</v>
      </c>
      <c r="B23" s="30">
        <f t="shared" ref="B23:G23" si="7">B12+B13+B14</f>
        <v>1095.77</v>
      </c>
      <c r="C23" s="30">
        <f t="shared" si="7"/>
        <v>974.48399999999992</v>
      </c>
      <c r="D23" s="30">
        <f t="shared" si="7"/>
        <v>1148.412</v>
      </c>
      <c r="E23" s="30">
        <f t="shared" si="7"/>
        <v>802.66100000000006</v>
      </c>
      <c r="F23" s="30">
        <f t="shared" si="7"/>
        <v>917.97600000000011</v>
      </c>
      <c r="G23" s="30">
        <f t="shared" si="7"/>
        <v>1017.496</v>
      </c>
      <c r="H23" s="30">
        <f t="shared" ref="H23:I23" si="8">H12+H13+H14</f>
        <v>973.95699999999999</v>
      </c>
      <c r="I23" s="30">
        <f t="shared" si="8"/>
        <v>824.8130000000001</v>
      </c>
      <c r="J23" s="30"/>
      <c r="K23" s="33"/>
      <c r="L23" s="25" t="s">
        <v>41</v>
      </c>
      <c r="O23" s="119"/>
      <c r="P23" s="119"/>
      <c r="Q23" s="119"/>
    </row>
    <row r="24" spans="1:17" x14ac:dyDescent="0.25">
      <c r="A24" s="41" t="s">
        <v>57</v>
      </c>
      <c r="B24" s="30">
        <f t="shared" ref="B24:G24" si="9">B15+B16+B17</f>
        <v>1315.9929999999999</v>
      </c>
      <c r="C24" s="30">
        <f t="shared" si="9"/>
        <v>1129.6880000000001</v>
      </c>
      <c r="D24" s="30">
        <f t="shared" si="9"/>
        <v>1015.671</v>
      </c>
      <c r="E24" s="30">
        <f t="shared" si="9"/>
        <v>1244.1990000000001</v>
      </c>
      <c r="F24" s="30">
        <f t="shared" si="9"/>
        <v>1249.5650000000001</v>
      </c>
      <c r="G24" s="30">
        <f t="shared" si="9"/>
        <v>973.67399999999998</v>
      </c>
      <c r="H24" s="30">
        <f t="shared" ref="H24:I24" si="10">H15+H16+H17</f>
        <v>979.3309999999999</v>
      </c>
      <c r="I24" s="30">
        <f t="shared" si="10"/>
        <v>983.471</v>
      </c>
      <c r="J24" s="30"/>
      <c r="K24" s="33"/>
      <c r="L24" s="26" t="s">
        <v>42</v>
      </c>
    </row>
    <row r="25" spans="1:17" x14ac:dyDescent="0.25">
      <c r="A25" s="24" t="s">
        <v>53</v>
      </c>
      <c r="B25" s="105"/>
      <c r="C25" s="105"/>
      <c r="D25" s="105"/>
      <c r="E25" s="105"/>
      <c r="F25" s="105"/>
      <c r="G25" s="105"/>
      <c r="L25" s="27"/>
    </row>
    <row r="26" spans="1:17" x14ac:dyDescent="0.25">
      <c r="A26" s="36" t="s">
        <v>58</v>
      </c>
      <c r="B26" s="37">
        <f t="shared" ref="B26:D26" si="11">SUM(B21:B24)</f>
        <v>4926.49</v>
      </c>
      <c r="C26" s="37">
        <f t="shared" si="11"/>
        <v>4655.1399999999994</v>
      </c>
      <c r="D26" s="37">
        <f t="shared" si="11"/>
        <v>4722.6500000000005</v>
      </c>
      <c r="E26" s="37">
        <f>SUM(E21:E24)</f>
        <v>4403.6949999999997</v>
      </c>
      <c r="F26" s="37">
        <f>SUM(F21:F24)</f>
        <v>4680.1170000000002</v>
      </c>
      <c r="G26" s="37">
        <f>SUM(G21:G24)</f>
        <v>4404.1959999999999</v>
      </c>
      <c r="H26" s="37">
        <f>SUM(H21:H24)</f>
        <v>4258.3809999999994</v>
      </c>
      <c r="I26" s="37">
        <f>IFERROR((I21+I22+I23+I24),"N/A")</f>
        <v>4025.5980000000004</v>
      </c>
      <c r="J26" s="37"/>
      <c r="K26" s="37"/>
      <c r="L26" s="29" t="s">
        <v>215</v>
      </c>
    </row>
    <row r="28" spans="1:17" x14ac:dyDescent="0.25">
      <c r="A28" t="s">
        <v>208</v>
      </c>
      <c r="I28" s="127"/>
      <c r="J28" s="127"/>
    </row>
  </sheetData>
  <mergeCells count="1">
    <mergeCell ref="B20:K20"/>
  </mergeCells>
  <hyperlinks>
    <hyperlink ref="O5" location="Förklaringar!A1" display="Förklaringar:" xr:uid="{00000000-0004-0000-0100-000000000000}"/>
    <hyperlink ref="O6" location="'Förteckning anläggningar'!A1" display="Förteckning över anläggningar som ingår" xr:uid="{00000000-0004-0000-0100-000001000000}"/>
    <hyperlink ref="O9" location="'Förteckning anläggningar'!A1" display="List of production sites covered in the statistics" xr:uid="{00000000-0004-0000-0100-000002000000}"/>
    <hyperlink ref="O8" location="Förklaringar!A1" display="Explanations:"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workbookViewId="0">
      <selection activeCell="O25" sqref="O25"/>
    </sheetView>
  </sheetViews>
  <sheetFormatPr defaultColWidth="9.140625" defaultRowHeight="12.75" x14ac:dyDescent="0.2"/>
  <cols>
    <col min="1" max="1" width="11.28515625" style="4" customWidth="1"/>
    <col min="2" max="5" width="8.7109375" style="4" customWidth="1"/>
    <col min="6" max="6" width="8.7109375" style="15" customWidth="1"/>
    <col min="7" max="10" width="8.7109375" style="4" customWidth="1"/>
    <col min="11" max="11" width="8.7109375" style="15" customWidth="1"/>
    <col min="12" max="12" width="10.42578125" style="4" bestFit="1" customWidth="1"/>
    <col min="13" max="14" width="9.140625" style="4"/>
    <col min="15" max="15" width="12.85546875" style="4" bestFit="1" customWidth="1"/>
    <col min="16" max="16384" width="9.140625" style="4"/>
  </cols>
  <sheetData>
    <row r="1" spans="1:16" ht="15" x14ac:dyDescent="0.25">
      <c r="A1" s="17" t="s">
        <v>115</v>
      </c>
    </row>
    <row r="2" spans="1:16" ht="15" x14ac:dyDescent="0.25">
      <c r="A2" t="s">
        <v>44</v>
      </c>
    </row>
    <row r="3" spans="1:16" ht="15" x14ac:dyDescent="0.25">
      <c r="A3" s="17" t="s">
        <v>116</v>
      </c>
    </row>
    <row r="4" spans="1:16" x14ac:dyDescent="0.2">
      <c r="A4" s="4" t="s">
        <v>45</v>
      </c>
    </row>
    <row r="5" spans="1:16" x14ac:dyDescent="0.2">
      <c r="A5" s="19"/>
      <c r="B5" s="18"/>
    </row>
    <row r="6" spans="1:16" ht="15" x14ac:dyDescent="0.25">
      <c r="A6" s="20"/>
      <c r="B6" s="134" t="s">
        <v>59</v>
      </c>
      <c r="C6" s="134"/>
      <c r="D6" s="134"/>
      <c r="E6" s="134"/>
      <c r="F6" s="134"/>
      <c r="G6" s="134" t="s">
        <v>60</v>
      </c>
      <c r="H6" s="134"/>
      <c r="I6" s="134"/>
      <c r="J6" s="134"/>
      <c r="K6" s="134"/>
      <c r="L6" s="3"/>
      <c r="O6" s="2" t="s">
        <v>46</v>
      </c>
      <c r="P6" s="4" t="s">
        <v>47</v>
      </c>
    </row>
    <row r="7" spans="1:16" ht="15" x14ac:dyDescent="0.25">
      <c r="A7" s="5"/>
      <c r="B7" s="6">
        <v>2022</v>
      </c>
      <c r="C7" s="6">
        <v>2023</v>
      </c>
      <c r="D7" s="6">
        <v>2024</v>
      </c>
      <c r="E7" s="6">
        <v>2025</v>
      </c>
      <c r="F7" s="7" t="s">
        <v>218</v>
      </c>
      <c r="G7" s="6">
        <v>2022</v>
      </c>
      <c r="H7" s="6">
        <v>2023</v>
      </c>
      <c r="I7" s="6">
        <v>2024</v>
      </c>
      <c r="J7" s="6">
        <v>2025</v>
      </c>
      <c r="K7" s="7" t="s">
        <v>218</v>
      </c>
      <c r="L7" s="5"/>
      <c r="O7" s="2"/>
    </row>
    <row r="8" spans="1:16" x14ac:dyDescent="0.2">
      <c r="A8" s="5" t="s">
        <v>10</v>
      </c>
      <c r="B8" s="8">
        <v>277.68874199999999</v>
      </c>
      <c r="C8" s="8">
        <v>292.070201</v>
      </c>
      <c r="D8" s="8">
        <v>268.20289500000001</v>
      </c>
      <c r="E8" s="8">
        <v>272.696439</v>
      </c>
      <c r="F8" s="9">
        <f>(E8/D8-1)*100</f>
        <v>1.6754271052890735</v>
      </c>
      <c r="G8" s="10">
        <v>326.74506600000001</v>
      </c>
      <c r="H8" s="10">
        <v>255.177018</v>
      </c>
      <c r="I8" s="10">
        <v>257.51113500000002</v>
      </c>
      <c r="J8" s="10">
        <v>266.19986499999999</v>
      </c>
      <c r="K8" s="9">
        <f>(J8/I8-1)*100</f>
        <v>3.3741181716277824</v>
      </c>
      <c r="L8" s="25" t="s">
        <v>27</v>
      </c>
    </row>
    <row r="9" spans="1:16" ht="15" x14ac:dyDescent="0.25">
      <c r="A9" s="5" t="s">
        <v>11</v>
      </c>
      <c r="B9" s="8">
        <v>303.98971399999999</v>
      </c>
      <c r="C9" s="8">
        <v>274.65440100000001</v>
      </c>
      <c r="D9" s="8">
        <v>274.70364599999999</v>
      </c>
      <c r="E9" s="8">
        <v>263.68100800000002</v>
      </c>
      <c r="F9" s="9">
        <f t="shared" ref="F9:F15" si="0">(E9/D9-1)*100</f>
        <v>-4.0125561347663989</v>
      </c>
      <c r="G9" s="10">
        <v>310.59903300000002</v>
      </c>
      <c r="H9" s="10">
        <v>276.13184699999999</v>
      </c>
      <c r="I9" s="10">
        <v>264.73155500000001</v>
      </c>
      <c r="J9" s="10">
        <v>263.76759299999998</v>
      </c>
      <c r="K9" s="9">
        <f t="shared" ref="K9:K15" si="1">(J9/I9-1)*100</f>
        <v>-0.3641281070554836</v>
      </c>
      <c r="L9" s="25" t="s">
        <v>28</v>
      </c>
      <c r="O9" s="2" t="s">
        <v>48</v>
      </c>
      <c r="P9" s="4" t="s">
        <v>49</v>
      </c>
    </row>
    <row r="10" spans="1:16" ht="15" x14ac:dyDescent="0.25">
      <c r="A10" s="5" t="s">
        <v>12</v>
      </c>
      <c r="B10" s="8">
        <v>363.406251</v>
      </c>
      <c r="C10" s="8">
        <v>312.18492199999997</v>
      </c>
      <c r="D10" s="8">
        <v>274.99325900000002</v>
      </c>
      <c r="E10" s="8">
        <v>257.48322999999999</v>
      </c>
      <c r="F10" s="9">
        <f t="shared" si="0"/>
        <v>-6.367439356031646</v>
      </c>
      <c r="G10" s="10">
        <v>355.60653300000001</v>
      </c>
      <c r="H10" s="10">
        <v>307.99144100000001</v>
      </c>
      <c r="I10" s="10">
        <v>248.790875</v>
      </c>
      <c r="J10" s="10">
        <v>272.782242</v>
      </c>
      <c r="K10" s="9">
        <f t="shared" si="1"/>
        <v>9.6431860694247806</v>
      </c>
      <c r="L10" s="25" t="s">
        <v>29</v>
      </c>
      <c r="O10" s="2"/>
    </row>
    <row r="11" spans="1:16" x14ac:dyDescent="0.2">
      <c r="A11" s="5" t="s">
        <v>13</v>
      </c>
      <c r="B11" s="8">
        <v>308.04378200000002</v>
      </c>
      <c r="C11" s="8">
        <v>268.41529600000001</v>
      </c>
      <c r="D11" s="8">
        <v>293.67935399999999</v>
      </c>
      <c r="E11" s="8">
        <v>288.19739800000002</v>
      </c>
      <c r="F11" s="9">
        <f t="shared" si="0"/>
        <v>-1.866646710207609</v>
      </c>
      <c r="G11" s="10">
        <v>338.34342800000002</v>
      </c>
      <c r="H11" s="10">
        <v>273.83454799999998</v>
      </c>
      <c r="I11" s="10">
        <v>294.02168999999998</v>
      </c>
      <c r="J11" s="10">
        <v>305.18158699999998</v>
      </c>
      <c r="K11" s="9">
        <f t="shared" si="1"/>
        <v>3.7956033107625409</v>
      </c>
      <c r="L11" s="25" t="s">
        <v>30</v>
      </c>
    </row>
    <row r="12" spans="1:16" x14ac:dyDescent="0.2">
      <c r="A12" s="5" t="s">
        <v>14</v>
      </c>
      <c r="B12" s="8">
        <v>320.66797300000002</v>
      </c>
      <c r="C12" s="8">
        <v>298.30681700000002</v>
      </c>
      <c r="D12" s="8">
        <v>297.53216300000003</v>
      </c>
      <c r="E12" s="8">
        <v>262.653704</v>
      </c>
      <c r="F12" s="9">
        <f t="shared" si="0"/>
        <v>-11.722584425267668</v>
      </c>
      <c r="G12" s="10">
        <v>354.571212</v>
      </c>
      <c r="H12" s="10">
        <v>308.41898700000002</v>
      </c>
      <c r="I12" s="10">
        <v>295.92805900000002</v>
      </c>
      <c r="J12" s="10">
        <v>267.26214199999998</v>
      </c>
      <c r="K12" s="9">
        <f t="shared" si="1"/>
        <v>-9.6867857332852747</v>
      </c>
      <c r="L12" s="25" t="s">
        <v>31</v>
      </c>
    </row>
    <row r="13" spans="1:16" x14ac:dyDescent="0.2">
      <c r="A13" s="5" t="s">
        <v>15</v>
      </c>
      <c r="B13" s="8">
        <v>287.32442600000002</v>
      </c>
      <c r="C13" s="8">
        <v>269.28729800000002</v>
      </c>
      <c r="D13" s="8">
        <v>264.151996</v>
      </c>
      <c r="E13" s="8">
        <v>267.28760999999997</v>
      </c>
      <c r="F13" s="9">
        <f t="shared" si="0"/>
        <v>1.1870491412073081</v>
      </c>
      <c r="G13" s="10">
        <v>317.989486</v>
      </c>
      <c r="H13" s="10">
        <v>305.60684900000001</v>
      </c>
      <c r="I13" s="10">
        <v>265.50222400000001</v>
      </c>
      <c r="J13" s="10">
        <v>245.62448699999999</v>
      </c>
      <c r="K13" s="9">
        <f t="shared" si="1"/>
        <v>-7.486843876682558</v>
      </c>
      <c r="L13" s="25" t="s">
        <v>32</v>
      </c>
    </row>
    <row r="14" spans="1:16" x14ac:dyDescent="0.2">
      <c r="A14" s="5" t="s">
        <v>16</v>
      </c>
      <c r="B14" s="8">
        <v>243.09545600000001</v>
      </c>
      <c r="C14" s="8">
        <v>236.56867700000001</v>
      </c>
      <c r="D14" s="8">
        <v>240.043497</v>
      </c>
      <c r="E14" s="8">
        <v>231.69374400000001</v>
      </c>
      <c r="F14" s="9">
        <f t="shared" si="0"/>
        <v>-3.4784333274398116</v>
      </c>
      <c r="G14" s="10">
        <v>215.029101</v>
      </c>
      <c r="H14" s="10">
        <v>180.323645</v>
      </c>
      <c r="I14" s="10">
        <v>197.94907699999999</v>
      </c>
      <c r="J14" s="10">
        <v>182.26511600000001</v>
      </c>
      <c r="K14" s="9">
        <f t="shared" si="1"/>
        <v>-7.9232301750010059</v>
      </c>
      <c r="L14" s="25" t="s">
        <v>33</v>
      </c>
    </row>
    <row r="15" spans="1:16" x14ac:dyDescent="0.2">
      <c r="A15" s="5" t="s">
        <v>17</v>
      </c>
      <c r="B15" s="8">
        <v>221.74329599999999</v>
      </c>
      <c r="C15" s="8">
        <v>230.80759</v>
      </c>
      <c r="D15" s="8">
        <v>229.85879600000001</v>
      </c>
      <c r="E15" s="8">
        <v>209.15843599999999</v>
      </c>
      <c r="F15" s="9">
        <f t="shared" si="0"/>
        <v>-9.0056853860837283</v>
      </c>
      <c r="G15" s="10">
        <v>286.46959800000002</v>
      </c>
      <c r="H15" s="10">
        <v>296.14652699999999</v>
      </c>
      <c r="I15" s="10">
        <v>260.45021700000001</v>
      </c>
      <c r="J15" s="10">
        <v>271.50524899999999</v>
      </c>
      <c r="K15" s="9">
        <f t="shared" si="1"/>
        <v>4.2445854441349962</v>
      </c>
      <c r="L15" s="25" t="s">
        <v>34</v>
      </c>
    </row>
    <row r="16" spans="1:16" x14ac:dyDescent="0.2">
      <c r="A16" s="5" t="s">
        <v>18</v>
      </c>
      <c r="B16" s="8">
        <v>260.35289</v>
      </c>
      <c r="C16" s="8">
        <v>261.49936200000002</v>
      </c>
      <c r="D16" s="8">
        <v>239.31528900000001</v>
      </c>
      <c r="E16" s="8"/>
      <c r="F16" s="9"/>
      <c r="G16" s="10">
        <v>285.60578900000002</v>
      </c>
      <c r="H16" s="10">
        <v>276.22684900000002</v>
      </c>
      <c r="I16" s="10">
        <v>260.33696200000003</v>
      </c>
      <c r="J16" s="10"/>
      <c r="K16" s="9"/>
      <c r="L16" s="25" t="s">
        <v>35</v>
      </c>
    </row>
    <row r="17" spans="1:18" x14ac:dyDescent="0.2">
      <c r="A17" s="5" t="s">
        <v>19</v>
      </c>
      <c r="B17" s="8">
        <v>251.20537400000001</v>
      </c>
      <c r="C17" s="8">
        <v>264.34328599999998</v>
      </c>
      <c r="D17" s="8">
        <v>271.67880500000001</v>
      </c>
      <c r="E17" s="8"/>
      <c r="F17" s="9"/>
      <c r="G17" s="10">
        <v>309.49476399999998</v>
      </c>
      <c r="H17" s="10">
        <v>277.16530399999999</v>
      </c>
      <c r="I17" s="10">
        <v>304.49541599999998</v>
      </c>
      <c r="J17" s="10"/>
      <c r="K17" s="9"/>
      <c r="L17" s="25" t="s">
        <v>36</v>
      </c>
    </row>
    <row r="18" spans="1:18" x14ac:dyDescent="0.2">
      <c r="A18" s="5" t="s">
        <v>20</v>
      </c>
      <c r="B18" s="8">
        <v>257.27424200000002</v>
      </c>
      <c r="C18" s="8">
        <v>263.56304499999999</v>
      </c>
      <c r="D18" s="8">
        <v>225.72761</v>
      </c>
      <c r="E18" s="8"/>
      <c r="F18" s="9"/>
      <c r="G18" s="10">
        <v>263.98529400000001</v>
      </c>
      <c r="H18" s="10">
        <v>249.754569</v>
      </c>
      <c r="I18" s="10">
        <v>241.25890000000001</v>
      </c>
      <c r="J18" s="10"/>
      <c r="K18" s="9"/>
      <c r="L18" s="25" t="s">
        <v>37</v>
      </c>
      <c r="R18" s="130"/>
    </row>
    <row r="19" spans="1:18" x14ac:dyDescent="0.2">
      <c r="A19" s="12" t="s">
        <v>21</v>
      </c>
      <c r="B19" s="8">
        <v>235.416651</v>
      </c>
      <c r="C19" s="8">
        <v>196.129335</v>
      </c>
      <c r="D19" s="8">
        <v>170.788477</v>
      </c>
      <c r="E19" s="8"/>
      <c r="F19" s="9"/>
      <c r="G19" s="10">
        <v>201.928122</v>
      </c>
      <c r="H19" s="10">
        <v>218.83718999999999</v>
      </c>
      <c r="I19" s="10">
        <v>191.04087000000001</v>
      </c>
      <c r="J19" s="10"/>
      <c r="K19" s="9"/>
      <c r="L19" s="26" t="s">
        <v>38</v>
      </c>
      <c r="R19" s="129"/>
    </row>
    <row r="20" spans="1:18" x14ac:dyDescent="0.2">
      <c r="B20" s="11"/>
      <c r="C20" s="11"/>
      <c r="D20" s="11"/>
      <c r="E20" s="11"/>
      <c r="F20" s="100"/>
      <c r="G20" s="11"/>
      <c r="H20" s="11"/>
      <c r="I20" s="11"/>
      <c r="J20" s="11"/>
      <c r="K20" s="100"/>
      <c r="L20" s="27"/>
      <c r="Q20" s="131"/>
      <c r="R20" s="132"/>
    </row>
    <row r="21" spans="1:18" x14ac:dyDescent="0.2">
      <c r="A21" s="14" t="str">
        <f>COUNTA(E8:E19)&amp;" mån"</f>
        <v>8 mån</v>
      </c>
      <c r="B21" s="66">
        <f>SUMIF($E$8:$E$19,"&gt;0",B8:B19)</f>
        <v>2325.95964</v>
      </c>
      <c r="C21" s="66">
        <f t="shared" ref="C21:E21" si="2">SUMIF($E$8:$E$19,"&gt;0",C8:C19)</f>
        <v>2182.2952019999998</v>
      </c>
      <c r="D21" s="66">
        <f t="shared" si="2"/>
        <v>2143.165606</v>
      </c>
      <c r="E21" s="66">
        <f t="shared" si="2"/>
        <v>2052.8515689999999</v>
      </c>
      <c r="F21" s="67">
        <f>(E21/D21-1)*100</f>
        <v>-4.2140484499731183</v>
      </c>
      <c r="G21" s="66">
        <f>SUMIF($J$8:$J$19,"&gt;0",G8:G19)</f>
        <v>2505.3534570000002</v>
      </c>
      <c r="H21" s="66">
        <f t="shared" ref="H21:J21" si="3">SUMIF($J$8:$J$19,"&gt;0",H8:H19)</f>
        <v>2203.630862</v>
      </c>
      <c r="I21" s="66">
        <f t="shared" si="3"/>
        <v>2084.8848320000002</v>
      </c>
      <c r="J21" s="66">
        <f t="shared" si="3"/>
        <v>2074.5882809999998</v>
      </c>
      <c r="K21" s="67">
        <f>(J21/I21-1)*100</f>
        <v>-0.49386665594007839</v>
      </c>
      <c r="L21" s="6" t="str">
        <f>COUNTA(J8:J19)&amp;" month"</f>
        <v>8 month</v>
      </c>
    </row>
    <row r="22" spans="1:18" x14ac:dyDescent="0.2">
      <c r="B22" s="11"/>
      <c r="C22" s="11"/>
      <c r="D22" s="11"/>
      <c r="E22" s="11"/>
      <c r="F22" s="13"/>
      <c r="G22" s="11"/>
      <c r="H22" s="11"/>
      <c r="I22" s="11"/>
      <c r="J22" s="11"/>
      <c r="K22" s="13"/>
      <c r="L22" s="27"/>
    </row>
    <row r="23" spans="1:18" x14ac:dyDescent="0.2">
      <c r="A23" s="3" t="s">
        <v>22</v>
      </c>
      <c r="B23" s="10">
        <f>SUM(B8:B10)</f>
        <v>945.08470699999998</v>
      </c>
      <c r="C23" s="10">
        <f t="shared" ref="C23:E23" si="4">SUM(C8:C10)</f>
        <v>878.90952399999992</v>
      </c>
      <c r="D23" s="10">
        <f t="shared" si="4"/>
        <v>817.89980000000014</v>
      </c>
      <c r="E23" s="10">
        <f t="shared" si="4"/>
        <v>793.86067700000012</v>
      </c>
      <c r="F23" s="9">
        <f>(E23/D23-1)*100</f>
        <v>-2.9391281181386786</v>
      </c>
      <c r="G23" s="10">
        <f>SUM(G8:G10)</f>
        <v>992.95063200000004</v>
      </c>
      <c r="H23" s="10">
        <f t="shared" ref="H23:J23" si="5">SUM(H8:H10)</f>
        <v>839.30030599999998</v>
      </c>
      <c r="I23" s="10">
        <f t="shared" si="5"/>
        <v>771.03356500000007</v>
      </c>
      <c r="J23" s="10">
        <f t="shared" si="5"/>
        <v>802.74969999999996</v>
      </c>
      <c r="K23" s="9">
        <f>(J23/I23-1)*100</f>
        <v>4.1134571100027051</v>
      </c>
      <c r="L23" s="28" t="s">
        <v>39</v>
      </c>
    </row>
    <row r="24" spans="1:18" x14ac:dyDescent="0.2">
      <c r="A24" s="5" t="s">
        <v>23</v>
      </c>
      <c r="B24" s="10">
        <f>SUM(B11:B13)</f>
        <v>916.03618100000006</v>
      </c>
      <c r="C24" s="10">
        <f t="shared" ref="C24:E24" si="6">SUM(C11:C13)</f>
        <v>836.009411</v>
      </c>
      <c r="D24" s="10">
        <f t="shared" si="6"/>
        <v>855.36351300000001</v>
      </c>
      <c r="E24" s="10">
        <f t="shared" si="6"/>
        <v>818.13871200000006</v>
      </c>
      <c r="F24" s="9">
        <f t="shared" ref="F24" si="7">(E24/D24-1)*100</f>
        <v>-4.351927623080643</v>
      </c>
      <c r="G24" s="10">
        <f>SUM(G11:G13)</f>
        <v>1010.9041259999999</v>
      </c>
      <c r="H24" s="10">
        <f t="shared" ref="H24:J24" si="8">SUM(H11:H13)</f>
        <v>887.86038400000007</v>
      </c>
      <c r="I24" s="10">
        <f t="shared" si="8"/>
        <v>855.45197299999995</v>
      </c>
      <c r="J24" s="10">
        <f t="shared" si="8"/>
        <v>818.06821599999989</v>
      </c>
      <c r="K24" s="9">
        <f>(J24/I24-1)*100</f>
        <v>-4.3700591242893827</v>
      </c>
      <c r="L24" s="25" t="s">
        <v>40</v>
      </c>
    </row>
    <row r="25" spans="1:18" x14ac:dyDescent="0.2">
      <c r="A25" s="5" t="s">
        <v>24</v>
      </c>
      <c r="B25" s="10">
        <f>SUM(B14:B16)</f>
        <v>725.191642</v>
      </c>
      <c r="C25" s="10">
        <f t="shared" ref="C25:D25" si="9">SUM(C14:C16)</f>
        <v>728.875629</v>
      </c>
      <c r="D25" s="10">
        <f t="shared" si="9"/>
        <v>709.21758199999999</v>
      </c>
      <c r="E25" s="10"/>
      <c r="F25" s="9"/>
      <c r="G25" s="10">
        <f>SUM(G14:G16)</f>
        <v>787.10448799999995</v>
      </c>
      <c r="H25" s="10">
        <f t="shared" ref="H25:I25" si="10">SUM(H14:H16)</f>
        <v>752.69702099999995</v>
      </c>
      <c r="I25" s="10">
        <f t="shared" si="10"/>
        <v>718.73625600000003</v>
      </c>
      <c r="J25" s="10"/>
      <c r="K25" s="9"/>
      <c r="L25" s="25" t="s">
        <v>41</v>
      </c>
    </row>
    <row r="26" spans="1:18" x14ac:dyDescent="0.2">
      <c r="A26" s="12" t="s">
        <v>25</v>
      </c>
      <c r="B26" s="10">
        <f>SUM(B17:B19)</f>
        <v>743.89626700000008</v>
      </c>
      <c r="C26" s="10">
        <f t="shared" ref="C26:D26" si="11">SUM(C17:C19)</f>
        <v>724.03566599999988</v>
      </c>
      <c r="D26" s="10">
        <f t="shared" si="11"/>
        <v>668.19489199999998</v>
      </c>
      <c r="E26" s="10"/>
      <c r="F26" s="9"/>
      <c r="G26" s="10">
        <f>SUM(G17:G19)</f>
        <v>775.40818000000002</v>
      </c>
      <c r="H26" s="10">
        <f t="shared" ref="H26:I26" si="12">SUM(H17:H19)</f>
        <v>745.75706300000002</v>
      </c>
      <c r="I26" s="10">
        <f t="shared" si="12"/>
        <v>736.79518600000006</v>
      </c>
      <c r="J26" s="10"/>
      <c r="K26" s="9"/>
      <c r="L26" s="26" t="s">
        <v>42</v>
      </c>
    </row>
    <row r="27" spans="1:18" x14ac:dyDescent="0.2">
      <c r="B27" s="11"/>
      <c r="C27" s="11"/>
      <c r="D27" s="11"/>
      <c r="E27" s="11"/>
      <c r="F27" s="97"/>
      <c r="G27" s="11"/>
      <c r="H27" s="11"/>
      <c r="I27" s="11"/>
      <c r="J27" s="11"/>
      <c r="K27" s="97"/>
      <c r="L27" s="27"/>
    </row>
    <row r="28" spans="1:18" x14ac:dyDescent="0.2">
      <c r="A28" s="14" t="s">
        <v>26</v>
      </c>
      <c r="B28" s="66">
        <f>SUM(B23:B26)</f>
        <v>3330.2087970000002</v>
      </c>
      <c r="C28" s="66">
        <f>SUM(C23:C26)</f>
        <v>3167.8302299999996</v>
      </c>
      <c r="D28" s="66">
        <f>SUM(D23:D26)</f>
        <v>3050.6757870000001</v>
      </c>
      <c r="E28" s="66"/>
      <c r="F28" s="67"/>
      <c r="G28" s="66">
        <f>SUM(G23:G26)</f>
        <v>3566.3674259999998</v>
      </c>
      <c r="H28" s="66">
        <f>SUM(H23:H26)</f>
        <v>3225.6147740000001</v>
      </c>
      <c r="I28" s="66">
        <f>SUM(I23:I26)</f>
        <v>3082.0169800000003</v>
      </c>
      <c r="J28" s="66"/>
      <c r="K28" s="67"/>
      <c r="L28" s="6" t="s">
        <v>43</v>
      </c>
    </row>
    <row r="30" spans="1:18" x14ac:dyDescent="0.2">
      <c r="A30" s="4" t="s">
        <v>118</v>
      </c>
    </row>
    <row r="31" spans="1:18" x14ac:dyDescent="0.2">
      <c r="A31" s="4" t="s">
        <v>117</v>
      </c>
      <c r="B31" s="11"/>
    </row>
    <row r="33" spans="1:1" x14ac:dyDescent="0.2">
      <c r="A33" s="4" t="s">
        <v>120</v>
      </c>
    </row>
    <row r="35" spans="1:1" x14ac:dyDescent="0.2">
      <c r="A35" s="4" t="s">
        <v>119</v>
      </c>
    </row>
    <row r="49" spans="4:6" x14ac:dyDescent="0.2">
      <c r="D49" s="15"/>
      <c r="E49" s="15"/>
      <c r="F49" s="4"/>
    </row>
  </sheetData>
  <mergeCells count="2">
    <mergeCell ref="B6:F6"/>
    <mergeCell ref="G6:K6"/>
  </mergeCells>
  <hyperlinks>
    <hyperlink ref="O6" location="Förklaringar!A1" display="Förklaringar:" xr:uid="{00000000-0004-0000-0200-000000000000}"/>
    <hyperlink ref="O9" location="Förklaringar!A1" display="Explanations:" xr:uid="{00000000-0004-0000-0200-000001000000}"/>
  </hyperlinks>
  <pageMargins left="0.7" right="0.7" top="0.75" bottom="0.75" header="0.3" footer="0.3"/>
  <pageSetup paperSize="9" orientation="portrait" r:id="rId1"/>
  <ignoredErrors>
    <ignoredError sqref="B23:B26 G23:G2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8"/>
  <sheetViews>
    <sheetView workbookViewId="0">
      <selection activeCell="F15" sqref="F15"/>
    </sheetView>
  </sheetViews>
  <sheetFormatPr defaultRowHeight="15" x14ac:dyDescent="0.25"/>
  <cols>
    <col min="10" max="10" width="48.5703125" bestFit="1" customWidth="1"/>
  </cols>
  <sheetData>
    <row r="1" spans="1:10" x14ac:dyDescent="0.25">
      <c r="A1" s="17" t="s">
        <v>66</v>
      </c>
    </row>
    <row r="3" spans="1:10" x14ac:dyDescent="0.25">
      <c r="A3" s="17" t="s">
        <v>67</v>
      </c>
    </row>
    <row r="5" spans="1:10" x14ac:dyDescent="0.25">
      <c r="A5" s="42"/>
      <c r="B5" s="47">
        <v>2022</v>
      </c>
      <c r="C5" s="47">
        <v>2023</v>
      </c>
      <c r="D5" s="47">
        <v>2024</v>
      </c>
      <c r="E5" s="47">
        <v>2025</v>
      </c>
      <c r="F5" s="7" t="s">
        <v>218</v>
      </c>
      <c r="G5" s="42"/>
      <c r="I5" t="s">
        <v>65</v>
      </c>
      <c r="J5" s="2" t="s">
        <v>128</v>
      </c>
    </row>
    <row r="6" spans="1:10" x14ac:dyDescent="0.25">
      <c r="A6" s="45" t="s">
        <v>64</v>
      </c>
      <c r="B6" s="48">
        <v>893.09400000000005</v>
      </c>
      <c r="C6" s="48">
        <v>890.43100000000004</v>
      </c>
      <c r="D6" s="48">
        <v>809.39499999999998</v>
      </c>
      <c r="E6" s="48">
        <v>740.404</v>
      </c>
      <c r="F6" s="65">
        <f>(E6/D6-1)*100</f>
        <v>-8.5237739299106057</v>
      </c>
      <c r="G6" s="25" t="s">
        <v>39</v>
      </c>
      <c r="J6" s="2" t="s">
        <v>50</v>
      </c>
    </row>
    <row r="7" spans="1:10" x14ac:dyDescent="0.25">
      <c r="A7" s="45" t="s">
        <v>55</v>
      </c>
      <c r="B7" s="48">
        <v>904.84500000000003</v>
      </c>
      <c r="C7" s="48">
        <v>836.72199999999998</v>
      </c>
      <c r="D7" s="48">
        <v>748.95299999999997</v>
      </c>
      <c r="E7" s="48">
        <v>752.73500000000001</v>
      </c>
      <c r="F7" s="65">
        <f>(E7/D7-1)*100</f>
        <v>0.50497160703009136</v>
      </c>
      <c r="G7" s="25" t="s">
        <v>40</v>
      </c>
      <c r="J7" s="4"/>
    </row>
    <row r="8" spans="1:10" x14ac:dyDescent="0.25">
      <c r="A8" s="45" t="s">
        <v>56</v>
      </c>
      <c r="B8" s="48">
        <v>669.21699999999998</v>
      </c>
      <c r="C8" s="48">
        <v>708.03099999999995</v>
      </c>
      <c r="D8" s="48">
        <v>617.89300000000003</v>
      </c>
      <c r="E8" s="48"/>
      <c r="F8" s="65"/>
      <c r="G8" s="25" t="s">
        <v>41</v>
      </c>
      <c r="J8" s="2" t="s">
        <v>129</v>
      </c>
    </row>
    <row r="9" spans="1:10" x14ac:dyDescent="0.25">
      <c r="A9" s="46" t="s">
        <v>57</v>
      </c>
      <c r="B9" s="48">
        <v>734.92600000000004</v>
      </c>
      <c r="C9" s="48">
        <v>705.43</v>
      </c>
      <c r="D9" s="48">
        <v>589.70600000000002</v>
      </c>
      <c r="E9" s="48"/>
      <c r="F9" s="65"/>
      <c r="G9" s="26" t="s">
        <v>42</v>
      </c>
      <c r="J9" s="2" t="s">
        <v>51</v>
      </c>
    </row>
    <row r="10" spans="1:10" x14ac:dyDescent="0.25">
      <c r="B10" s="104"/>
      <c r="C10" s="104"/>
      <c r="D10" s="104"/>
      <c r="E10" s="104"/>
      <c r="F10" s="112"/>
      <c r="G10" s="27"/>
      <c r="J10" s="2"/>
    </row>
    <row r="11" spans="1:10" x14ac:dyDescent="0.25">
      <c r="A11" s="113" t="str">
        <f>COUNTA(F6:F9)&amp;" kvartal"</f>
        <v>2 kvartal</v>
      </c>
      <c r="B11" s="31">
        <f>SUMIF($E$6:$E$9,"&gt;0",B6:B9)</f>
        <v>1797.9390000000001</v>
      </c>
      <c r="C11" s="31">
        <f t="shared" ref="C11:F11" si="0">SUMIF($E$6:$E$9,"&gt;0",C6:C9)</f>
        <v>1727.153</v>
      </c>
      <c r="D11" s="31">
        <f t="shared" si="0"/>
        <v>1558.348</v>
      </c>
      <c r="E11" s="31">
        <f t="shared" si="0"/>
        <v>1493.1390000000001</v>
      </c>
      <c r="F11" s="31">
        <f t="shared" si="0"/>
        <v>-8.0188023228805143</v>
      </c>
      <c r="G11" s="111" t="str">
        <f>COUNTA(E6:E9)&amp;" quarters"</f>
        <v>2 quarters</v>
      </c>
      <c r="J11" s="2"/>
    </row>
    <row r="12" spans="1:10" x14ac:dyDescent="0.25">
      <c r="A12" s="113" t="s">
        <v>26</v>
      </c>
      <c r="B12" s="31">
        <f>SUM(B6:B9)</f>
        <v>3202.0819999999999</v>
      </c>
      <c r="C12" s="31">
        <f t="shared" ref="C12:D12" si="1">SUM(C6:C9)</f>
        <v>3140.614</v>
      </c>
      <c r="D12" s="31">
        <f t="shared" si="1"/>
        <v>2765.9470000000001</v>
      </c>
      <c r="E12" s="31"/>
      <c r="F12" s="9"/>
      <c r="G12" s="111" t="s">
        <v>43</v>
      </c>
      <c r="J12" s="2"/>
    </row>
    <row r="13" spans="1:10" x14ac:dyDescent="0.25">
      <c r="B13" s="104"/>
      <c r="C13" s="104"/>
      <c r="D13" s="104"/>
      <c r="E13" s="104"/>
      <c r="F13" s="97"/>
      <c r="G13" s="27"/>
      <c r="J13" s="2"/>
    </row>
    <row r="14" spans="1:10" x14ac:dyDescent="0.25">
      <c r="J14" s="2"/>
    </row>
    <row r="18" spans="6:6" x14ac:dyDescent="0.25">
      <c r="F18" s="115"/>
    </row>
  </sheetData>
  <hyperlinks>
    <hyperlink ref="J5" location="Förklaringar!A1" display="Förklaringar:" xr:uid="{00000000-0004-0000-0300-000000000000}"/>
    <hyperlink ref="J6" location="'Förteckning anläggningar'!A1" display="Förteckning över anläggningar som ingår" xr:uid="{00000000-0004-0000-0300-000001000000}"/>
    <hyperlink ref="J9" location="'Förteckning anläggningar'!A1" display="List of production sites covered in the statistics" xr:uid="{00000000-0004-0000-0300-000002000000}"/>
    <hyperlink ref="J8" location="Förklaringar!A1" display="Explanations:" xr:uid="{00000000-0004-0000-0300-000003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29"/>
  <sheetViews>
    <sheetView zoomScale="85" zoomScaleNormal="85" workbookViewId="0">
      <selection activeCell="G30" sqref="G30"/>
    </sheetView>
  </sheetViews>
  <sheetFormatPr defaultRowHeight="15" x14ac:dyDescent="0.25"/>
  <cols>
    <col min="1" max="1" width="36.140625" customWidth="1"/>
    <col min="2" max="3" width="7.7109375" customWidth="1"/>
    <col min="4" max="4" width="7" customWidth="1"/>
    <col min="5" max="6" width="7.85546875" customWidth="1"/>
    <col min="7" max="12" width="7" customWidth="1"/>
    <col min="13" max="13" width="8.85546875" customWidth="1"/>
    <col min="14" max="14" width="10.28515625" customWidth="1"/>
    <col min="15" max="15" width="2.140625" customWidth="1"/>
    <col min="16" max="16" width="48.7109375" customWidth="1"/>
    <col min="18" max="18" width="12.85546875" bestFit="1" customWidth="1"/>
  </cols>
  <sheetData>
    <row r="1" spans="1:24" x14ac:dyDescent="0.25">
      <c r="A1" s="17" t="s">
        <v>209</v>
      </c>
    </row>
    <row r="2" spans="1:24" x14ac:dyDescent="0.25">
      <c r="A2" s="96" t="s">
        <v>199</v>
      </c>
    </row>
    <row r="3" spans="1:24" x14ac:dyDescent="0.25">
      <c r="A3" s="17" t="s">
        <v>210</v>
      </c>
    </row>
    <row r="4" spans="1:24" x14ac:dyDescent="0.25">
      <c r="A4" s="96" t="s">
        <v>200</v>
      </c>
    </row>
    <row r="6" spans="1:24" ht="34.5" customHeight="1" x14ac:dyDescent="0.25">
      <c r="A6" s="68"/>
      <c r="B6" s="69">
        <v>2014</v>
      </c>
      <c r="C6" s="69">
        <v>2015</v>
      </c>
      <c r="D6" s="69">
        <v>2016</v>
      </c>
      <c r="E6" s="71">
        <v>2017</v>
      </c>
      <c r="F6" s="71">
        <v>2018</v>
      </c>
      <c r="G6" s="71">
        <v>2019</v>
      </c>
      <c r="H6" s="71">
        <v>2020</v>
      </c>
      <c r="I6" s="98">
        <v>2021</v>
      </c>
      <c r="J6" s="98">
        <v>2022</v>
      </c>
      <c r="K6" s="98">
        <v>2023</v>
      </c>
      <c r="L6" s="98">
        <v>2024</v>
      </c>
      <c r="M6" s="98" t="s">
        <v>216</v>
      </c>
      <c r="N6" s="98" t="s">
        <v>217</v>
      </c>
      <c r="O6" s="70"/>
      <c r="P6" s="68"/>
    </row>
    <row r="7" spans="1:24" x14ac:dyDescent="0.25">
      <c r="A7" s="72" t="s">
        <v>152</v>
      </c>
      <c r="B7" s="73">
        <v>3078.1309999999999</v>
      </c>
      <c r="C7" s="73">
        <v>2864.7530000000002</v>
      </c>
      <c r="D7" s="73">
        <v>3079.3029999999999</v>
      </c>
      <c r="E7" s="73">
        <v>3111.2040000000002</v>
      </c>
      <c r="F7" s="73">
        <v>2877.48</v>
      </c>
      <c r="G7" s="73">
        <v>3171.6379999999999</v>
      </c>
      <c r="H7" s="73">
        <v>2853.9690000000001</v>
      </c>
      <c r="I7" s="73">
        <v>2991.47</v>
      </c>
      <c r="J7" s="85">
        <v>2820.799</v>
      </c>
      <c r="K7" s="85">
        <v>2918.3519999999999</v>
      </c>
      <c r="L7" s="85">
        <v>2498.5450000000001</v>
      </c>
      <c r="M7" s="85"/>
      <c r="N7" s="102"/>
      <c r="O7" s="74"/>
      <c r="P7" s="72" t="s">
        <v>175</v>
      </c>
      <c r="Q7" s="114"/>
      <c r="R7" s="2" t="s">
        <v>46</v>
      </c>
      <c r="S7" s="4" t="s">
        <v>195</v>
      </c>
    </row>
    <row r="8" spans="1:24" ht="30" x14ac:dyDescent="0.25">
      <c r="A8" s="75" t="s">
        <v>153</v>
      </c>
      <c r="B8" s="76">
        <v>4533.7730000000001</v>
      </c>
      <c r="C8" s="76">
        <v>4557.0720000000001</v>
      </c>
      <c r="D8" s="76">
        <v>4816.799</v>
      </c>
      <c r="E8" s="76">
        <v>4926.49</v>
      </c>
      <c r="F8" s="76">
        <v>4655.1400000000003</v>
      </c>
      <c r="G8" s="76">
        <v>4722.6499999999996</v>
      </c>
      <c r="H8" s="76">
        <v>4403.6949999999997</v>
      </c>
      <c r="I8" s="76">
        <v>4680.1170000000002</v>
      </c>
      <c r="J8" s="76">
        <v>4404.1959999999999</v>
      </c>
      <c r="K8" s="76">
        <v>4258.3810000000003</v>
      </c>
      <c r="L8" s="76">
        <v>4025.598</v>
      </c>
      <c r="M8" s="76">
        <v>2169.9760000000001</v>
      </c>
      <c r="N8" s="128">
        <v>-2</v>
      </c>
      <c r="O8" s="76"/>
      <c r="P8" s="92" t="s">
        <v>182</v>
      </c>
      <c r="Q8" s="114"/>
      <c r="R8" s="2"/>
      <c r="S8" s="4"/>
    </row>
    <row r="9" spans="1:24" x14ac:dyDescent="0.25">
      <c r="A9" s="77" t="s">
        <v>154</v>
      </c>
      <c r="B9" s="78">
        <v>2030.4960000000001</v>
      </c>
      <c r="C9" s="78">
        <v>2067.35</v>
      </c>
      <c r="D9" s="78">
        <v>2254.8020000000001</v>
      </c>
      <c r="E9" s="78">
        <v>2291.19</v>
      </c>
      <c r="F9" s="78">
        <v>2085.3939999999998</v>
      </c>
      <c r="G9" s="78">
        <v>2179.4119999999998</v>
      </c>
      <c r="H9" s="78">
        <v>1995.9079999999999</v>
      </c>
      <c r="I9" s="78">
        <v>2049.0929999999998</v>
      </c>
      <c r="J9" s="78">
        <v>1945.6669999999999</v>
      </c>
      <c r="K9" s="78">
        <v>1909.152</v>
      </c>
      <c r="L9" s="78">
        <v>1746.1010000000001</v>
      </c>
      <c r="M9" s="78">
        <v>988.58500000000004</v>
      </c>
      <c r="N9" s="128">
        <v>3</v>
      </c>
      <c r="O9" s="78"/>
      <c r="P9" s="77" t="s">
        <v>176</v>
      </c>
      <c r="Q9" s="114"/>
      <c r="R9" s="4"/>
      <c r="S9" s="4"/>
    </row>
    <row r="10" spans="1:24" x14ac:dyDescent="0.25">
      <c r="A10" s="77" t="s">
        <v>155</v>
      </c>
      <c r="B10" s="78">
        <v>541.14700000000005</v>
      </c>
      <c r="C10" s="78">
        <v>632.10500000000002</v>
      </c>
      <c r="D10" s="78">
        <v>632.35799999999995</v>
      </c>
      <c r="E10" s="78">
        <v>638.55700000000002</v>
      </c>
      <c r="F10" s="78">
        <v>632.29600000000005</v>
      </c>
      <c r="G10" s="78">
        <v>598.63900000000001</v>
      </c>
      <c r="H10" s="78">
        <v>583.07600000000002</v>
      </c>
      <c r="I10" s="78">
        <v>573.39</v>
      </c>
      <c r="J10" s="78">
        <v>540.49800000000005</v>
      </c>
      <c r="K10" s="78">
        <v>497.93900000000002</v>
      </c>
      <c r="L10" s="78">
        <v>525.97</v>
      </c>
      <c r="M10" s="78">
        <v>275.13400000000001</v>
      </c>
      <c r="N10" s="128">
        <v>5</v>
      </c>
      <c r="O10" s="78"/>
      <c r="P10" s="77" t="s">
        <v>177</v>
      </c>
      <c r="Q10" s="114"/>
      <c r="R10" s="2" t="s">
        <v>48</v>
      </c>
      <c r="S10" s="4" t="s">
        <v>196</v>
      </c>
    </row>
    <row r="11" spans="1:24" x14ac:dyDescent="0.25">
      <c r="A11" s="77" t="s">
        <v>156</v>
      </c>
      <c r="B11" s="78">
        <v>1942.53</v>
      </c>
      <c r="C11" s="78">
        <v>1838.4169999999999</v>
      </c>
      <c r="D11" s="78">
        <v>1908.4390000000001</v>
      </c>
      <c r="E11" s="78">
        <v>1974.9929999999999</v>
      </c>
      <c r="F11" s="78">
        <v>1914.55</v>
      </c>
      <c r="G11" s="78">
        <v>1921.0989999999999</v>
      </c>
      <c r="H11" s="78">
        <v>1804.511</v>
      </c>
      <c r="I11" s="78">
        <v>2036.0340000000001</v>
      </c>
      <c r="J11" s="78">
        <v>1895.8309999999999</v>
      </c>
      <c r="K11" s="78">
        <v>1828.39</v>
      </c>
      <c r="L11" s="78">
        <v>1730.627</v>
      </c>
      <c r="M11" s="78">
        <v>894.75699999999995</v>
      </c>
      <c r="N11" s="128">
        <v>-9</v>
      </c>
      <c r="O11" s="78"/>
      <c r="P11" s="77" t="s">
        <v>178</v>
      </c>
      <c r="Q11" s="114"/>
    </row>
    <row r="12" spans="1:24" x14ac:dyDescent="0.25">
      <c r="A12" s="77" t="s">
        <v>157</v>
      </c>
      <c r="B12" s="80">
        <v>19.600000000000001</v>
      </c>
      <c r="C12" s="80">
        <v>19.2</v>
      </c>
      <c r="D12" s="80">
        <v>21.2</v>
      </c>
      <c r="E12" s="80">
        <v>21.75</v>
      </c>
      <c r="F12" s="80">
        <v>22.9</v>
      </c>
      <c r="G12" s="80">
        <v>23.5</v>
      </c>
      <c r="H12" s="80">
        <v>20.2</v>
      </c>
      <c r="I12" s="80">
        <v>21.6</v>
      </c>
      <c r="J12" s="80">
        <v>22.2</v>
      </c>
      <c r="K12" s="80">
        <v>22.9</v>
      </c>
      <c r="L12" s="80">
        <v>22.9</v>
      </c>
      <c r="M12" s="80">
        <v>11.5</v>
      </c>
      <c r="N12" s="128">
        <v>0</v>
      </c>
      <c r="O12" s="80"/>
      <c r="P12" s="77" t="s">
        <v>179</v>
      </c>
      <c r="Q12" s="114"/>
    </row>
    <row r="13" spans="1:24" x14ac:dyDescent="0.25">
      <c r="A13" s="72" t="s">
        <v>158</v>
      </c>
      <c r="B13" s="72"/>
      <c r="C13" s="72"/>
      <c r="D13" s="72"/>
      <c r="E13" s="72"/>
      <c r="F13" s="72"/>
      <c r="G13" s="72"/>
      <c r="H13" s="72"/>
      <c r="I13" s="123"/>
      <c r="J13" s="123"/>
      <c r="K13" s="123"/>
      <c r="L13" s="123"/>
      <c r="M13" s="123"/>
      <c r="N13" s="102"/>
      <c r="O13" s="90"/>
      <c r="P13" s="72" t="s">
        <v>180</v>
      </c>
      <c r="Q13" s="89"/>
      <c r="R13" s="89"/>
      <c r="S13" s="89"/>
      <c r="T13" s="89"/>
      <c r="U13" s="89"/>
      <c r="V13" s="89"/>
      <c r="W13" s="89"/>
      <c r="X13" s="89"/>
    </row>
    <row r="14" spans="1:24" ht="30" x14ac:dyDescent="0.25">
      <c r="A14" s="81" t="s">
        <v>159</v>
      </c>
      <c r="B14" s="82">
        <v>3502.3339999999998</v>
      </c>
      <c r="C14" s="82">
        <v>3530.3820000000001</v>
      </c>
      <c r="D14" s="82">
        <v>4008.7089999999998</v>
      </c>
      <c r="E14" s="82">
        <v>4119.4880000000003</v>
      </c>
      <c r="F14" s="82">
        <v>3696.8069999999998</v>
      </c>
      <c r="G14" s="82">
        <v>3375.16</v>
      </c>
      <c r="H14" s="82">
        <v>3104.8249999999998</v>
      </c>
      <c r="I14" s="124">
        <v>3576.319</v>
      </c>
      <c r="J14" s="124">
        <v>3202.0819999999999</v>
      </c>
      <c r="K14" s="124">
        <v>3140.614</v>
      </c>
      <c r="L14" s="124">
        <v>2765.9470000000001</v>
      </c>
      <c r="M14" s="124">
        <v>1493.1389999999999</v>
      </c>
      <c r="N14" s="102">
        <v>-4</v>
      </c>
      <c r="O14" s="83"/>
      <c r="P14" s="93" t="s">
        <v>183</v>
      </c>
      <c r="Q14" s="114"/>
    </row>
    <row r="15" spans="1:24" x14ac:dyDescent="0.25">
      <c r="A15" s="84" t="s">
        <v>160</v>
      </c>
      <c r="B15" s="85">
        <v>1532.558</v>
      </c>
      <c r="C15" s="85">
        <v>1551.7929999999999</v>
      </c>
      <c r="D15" s="85">
        <v>1811.39</v>
      </c>
      <c r="E15" s="85">
        <v>1785.617</v>
      </c>
      <c r="F15" s="85">
        <v>1506.2670000000001</v>
      </c>
      <c r="G15" s="85">
        <v>1399.6790000000001</v>
      </c>
      <c r="H15" s="85">
        <v>1315.1679999999999</v>
      </c>
      <c r="I15" s="125">
        <v>1428.021</v>
      </c>
      <c r="J15" s="125">
        <v>1179.963</v>
      </c>
      <c r="K15" s="125">
        <v>1310.3789999999999</v>
      </c>
      <c r="L15" s="125">
        <v>1132.982</v>
      </c>
      <c r="M15" s="125">
        <v>593.23900000000003</v>
      </c>
      <c r="N15" s="102">
        <v>-7</v>
      </c>
      <c r="O15" s="74"/>
      <c r="P15" s="94" t="s">
        <v>176</v>
      </c>
      <c r="Q15" s="114"/>
    </row>
    <row r="16" spans="1:24" x14ac:dyDescent="0.25">
      <c r="A16" s="84" t="s">
        <v>161</v>
      </c>
      <c r="B16" s="85">
        <v>449.49700000000001</v>
      </c>
      <c r="C16" s="85">
        <v>532.69000000000005</v>
      </c>
      <c r="D16" s="85">
        <v>554.34299999999996</v>
      </c>
      <c r="E16" s="85">
        <v>607.59100000000001</v>
      </c>
      <c r="F16" s="85">
        <v>559.32899999999995</v>
      </c>
      <c r="G16" s="85">
        <v>524.62900000000002</v>
      </c>
      <c r="H16" s="85">
        <v>502.89699999999999</v>
      </c>
      <c r="I16" s="125">
        <v>534.27700000000004</v>
      </c>
      <c r="J16" s="125">
        <v>503.11500000000001</v>
      </c>
      <c r="K16" s="125">
        <v>446.72199999999998</v>
      </c>
      <c r="L16" s="125">
        <v>261.37099999999998</v>
      </c>
      <c r="M16" s="125">
        <v>195.45</v>
      </c>
      <c r="N16" s="102">
        <v>16</v>
      </c>
      <c r="O16" s="74"/>
      <c r="P16" s="84" t="s">
        <v>177</v>
      </c>
      <c r="Q16" s="114"/>
    </row>
    <row r="17" spans="1:17" x14ac:dyDescent="0.25">
      <c r="A17" s="84" t="s">
        <v>156</v>
      </c>
      <c r="B17" s="85">
        <v>1520.279</v>
      </c>
      <c r="C17" s="85">
        <v>1445.8989999999999</v>
      </c>
      <c r="D17" s="85">
        <v>1642.9760000000001</v>
      </c>
      <c r="E17" s="85">
        <v>1726.28</v>
      </c>
      <c r="F17" s="85">
        <v>1631.211</v>
      </c>
      <c r="G17" s="85">
        <v>1450.8520000000001</v>
      </c>
      <c r="H17" s="85">
        <v>1286.76</v>
      </c>
      <c r="I17" s="125">
        <v>1614.021</v>
      </c>
      <c r="J17" s="125">
        <v>1519.0039999999999</v>
      </c>
      <c r="K17" s="125">
        <v>1383.5129999999999</v>
      </c>
      <c r="L17" s="125">
        <v>1371.5940000000001</v>
      </c>
      <c r="M17" s="125">
        <v>704.45</v>
      </c>
      <c r="N17" s="102">
        <v>-6</v>
      </c>
      <c r="O17" s="74"/>
      <c r="P17" s="84" t="s">
        <v>178</v>
      </c>
      <c r="Q17" s="114"/>
    </row>
    <row r="18" spans="1:17" x14ac:dyDescent="0.25">
      <c r="A18" s="84" t="s">
        <v>162</v>
      </c>
      <c r="B18" s="85">
        <v>2995.607</v>
      </c>
      <c r="C18" s="85">
        <v>3005.8739999999998</v>
      </c>
      <c r="D18" s="85">
        <v>3415.7869999999998</v>
      </c>
      <c r="E18" s="85">
        <v>3613.4760000000001</v>
      </c>
      <c r="F18" s="85">
        <v>3335.76</v>
      </c>
      <c r="G18" s="85">
        <v>3143.5830000000001</v>
      </c>
      <c r="H18" s="85">
        <v>3006.7330000000002</v>
      </c>
      <c r="I18" s="125">
        <v>3364.0039999999999</v>
      </c>
      <c r="J18" s="125">
        <v>3086.9679999999998</v>
      </c>
      <c r="K18" s="125">
        <v>2926.5729999999999</v>
      </c>
      <c r="L18" s="125">
        <v>2795.2570000000001</v>
      </c>
      <c r="M18" s="125">
        <v>1491.4580000000001</v>
      </c>
      <c r="N18" s="102">
        <v>-2</v>
      </c>
      <c r="O18" s="74"/>
      <c r="P18" s="84" t="s">
        <v>184</v>
      </c>
      <c r="Q18" s="114"/>
    </row>
    <row r="19" spans="1:17" x14ac:dyDescent="0.25">
      <c r="A19" s="84" t="s">
        <v>163</v>
      </c>
      <c r="B19" s="85">
        <v>2881.4589999999998</v>
      </c>
      <c r="C19" s="85">
        <v>2849.5909999999999</v>
      </c>
      <c r="D19" s="85">
        <v>3280.4229999999998</v>
      </c>
      <c r="E19" s="103">
        <v>3620.462</v>
      </c>
      <c r="F19" s="103">
        <v>3702.1819999999998</v>
      </c>
      <c r="G19" s="85">
        <v>3568.4369999999999</v>
      </c>
      <c r="H19" s="85">
        <v>3036.1190000000001</v>
      </c>
      <c r="I19" s="125">
        <v>3568.1460000000002</v>
      </c>
      <c r="J19" s="125">
        <v>3370.2139999999999</v>
      </c>
      <c r="K19" s="125">
        <v>3057.8420000000001</v>
      </c>
      <c r="L19" s="125">
        <v>2925.846</v>
      </c>
      <c r="M19" s="125">
        <v>1559.8009999999999</v>
      </c>
      <c r="N19" s="102">
        <v>1</v>
      </c>
      <c r="O19" s="74"/>
      <c r="P19" s="84" t="s">
        <v>185</v>
      </c>
      <c r="Q19" s="114"/>
    </row>
    <row r="20" spans="1:17" x14ac:dyDescent="0.25">
      <c r="A20" s="84" t="s">
        <v>164</v>
      </c>
      <c r="B20" s="85">
        <v>3388.1860000000001</v>
      </c>
      <c r="C20" s="85">
        <v>3374.0990000000002</v>
      </c>
      <c r="D20" s="85">
        <v>3873.3449999999998</v>
      </c>
      <c r="E20" s="85">
        <v>4126.4740000000002</v>
      </c>
      <c r="F20" s="85">
        <v>4063.2289999999998</v>
      </c>
      <c r="G20" s="85">
        <v>3800.0140000000001</v>
      </c>
      <c r="H20" s="85">
        <v>3134.2109999999998</v>
      </c>
      <c r="I20" s="85">
        <v>3780.4609999999998</v>
      </c>
      <c r="J20" s="85">
        <v>3485.328</v>
      </c>
      <c r="K20" s="85">
        <v>3271.8829999999998</v>
      </c>
      <c r="L20" s="85">
        <v>2896.5360000000001</v>
      </c>
      <c r="M20" s="85">
        <v>1561.482</v>
      </c>
      <c r="N20" s="102">
        <v>-2</v>
      </c>
      <c r="O20" s="74"/>
      <c r="P20" s="84" t="s">
        <v>186</v>
      </c>
      <c r="Q20" s="114"/>
    </row>
    <row r="21" spans="1:17" ht="15.75" customHeight="1" x14ac:dyDescent="0.25">
      <c r="A21" s="91" t="s">
        <v>165</v>
      </c>
      <c r="B21" s="91"/>
      <c r="C21" s="91"/>
      <c r="D21" s="91"/>
      <c r="E21" s="91"/>
      <c r="F21" s="91"/>
      <c r="G21" s="91"/>
      <c r="H21" s="91"/>
      <c r="I21" s="95"/>
      <c r="J21" s="95"/>
      <c r="K21" s="95"/>
      <c r="L21" s="95"/>
      <c r="M21" s="95"/>
      <c r="N21" s="128"/>
      <c r="O21" s="95"/>
      <c r="P21" s="91" t="s">
        <v>181</v>
      </c>
    </row>
    <row r="22" spans="1:17" x14ac:dyDescent="0.25">
      <c r="A22" s="77" t="s">
        <v>166</v>
      </c>
      <c r="B22" s="86">
        <v>40.08</v>
      </c>
      <c r="C22" s="86">
        <v>41.064999999999998</v>
      </c>
      <c r="D22" s="86">
        <v>40.737000000000002</v>
      </c>
      <c r="E22" s="86">
        <v>48.701999999999998</v>
      </c>
      <c r="F22" s="86">
        <v>53.246000000000002</v>
      </c>
      <c r="G22" s="86">
        <v>54.103000000000002</v>
      </c>
      <c r="H22" s="86">
        <v>45.965000000000003</v>
      </c>
      <c r="I22" s="101">
        <v>59.14</v>
      </c>
      <c r="J22" s="101">
        <v>78.001999999999995</v>
      </c>
      <c r="K22" s="101">
        <v>73.23</v>
      </c>
      <c r="L22" s="101">
        <v>65.647999999999996</v>
      </c>
      <c r="M22" s="101">
        <v>33.866</v>
      </c>
      <c r="N22" s="128">
        <v>-4</v>
      </c>
      <c r="O22" s="79"/>
      <c r="P22" s="77" t="s">
        <v>187</v>
      </c>
      <c r="Q22" s="114"/>
    </row>
    <row r="23" spans="1:17" x14ac:dyDescent="0.25">
      <c r="A23" s="77" t="s">
        <v>167</v>
      </c>
      <c r="B23" s="86">
        <v>28.050999999999998</v>
      </c>
      <c r="C23" s="86">
        <v>27.657</v>
      </c>
      <c r="D23" s="86">
        <v>29.542000000000002</v>
      </c>
      <c r="E23" s="86">
        <v>37.314</v>
      </c>
      <c r="F23" s="86">
        <v>43.442</v>
      </c>
      <c r="G23" s="86">
        <v>40.616999999999997</v>
      </c>
      <c r="H23" s="86">
        <v>31.343</v>
      </c>
      <c r="I23" s="101">
        <v>48.921999999999997</v>
      </c>
      <c r="J23" s="101">
        <v>62.095999999999997</v>
      </c>
      <c r="K23" s="101">
        <v>51.875999999999998</v>
      </c>
      <c r="L23" s="101">
        <v>45.279000000000003</v>
      </c>
      <c r="M23" s="101">
        <v>22.303999999999998</v>
      </c>
      <c r="N23" s="128">
        <v>-7</v>
      </c>
      <c r="O23" s="79"/>
      <c r="P23" s="77" t="s">
        <v>188</v>
      </c>
      <c r="Q23" s="114"/>
    </row>
    <row r="24" spans="1:17" x14ac:dyDescent="0.25">
      <c r="A24" s="72" t="s">
        <v>169</v>
      </c>
      <c r="B24" s="85">
        <v>15800</v>
      </c>
      <c r="C24" s="85">
        <v>16000</v>
      </c>
      <c r="D24" s="85">
        <v>15500</v>
      </c>
      <c r="E24" s="85">
        <v>15100</v>
      </c>
      <c r="F24" s="85">
        <v>15300</v>
      </c>
      <c r="G24" s="87"/>
      <c r="H24" s="87"/>
      <c r="I24" s="87"/>
      <c r="J24" s="87"/>
      <c r="K24" s="99"/>
      <c r="L24" s="99"/>
      <c r="M24" s="99"/>
      <c r="N24" s="99"/>
      <c r="O24" s="88"/>
      <c r="P24" s="72" t="s">
        <v>190</v>
      </c>
    </row>
    <row r="25" spans="1:17" x14ac:dyDescent="0.25">
      <c r="A25" s="89"/>
      <c r="B25" s="119"/>
      <c r="C25" s="119"/>
      <c r="D25" s="119"/>
      <c r="E25" s="119"/>
      <c r="F25" s="119"/>
      <c r="G25" s="122"/>
      <c r="H25" s="122"/>
      <c r="I25" s="122"/>
      <c r="J25" s="122"/>
    </row>
    <row r="26" spans="1:17" x14ac:dyDescent="0.25">
      <c r="A26" t="s">
        <v>170</v>
      </c>
      <c r="K26" s="122"/>
      <c r="L26" s="122"/>
      <c r="M26" s="122"/>
      <c r="N26" s="122"/>
      <c r="P26" t="s">
        <v>174</v>
      </c>
    </row>
    <row r="27" spans="1:17" x14ac:dyDescent="0.25">
      <c r="A27" t="s">
        <v>171</v>
      </c>
      <c r="K27" s="126"/>
      <c r="L27" s="126"/>
      <c r="M27" s="126"/>
      <c r="N27" s="122"/>
      <c r="P27" t="s">
        <v>173</v>
      </c>
    </row>
    <row r="28" spans="1:17" x14ac:dyDescent="0.25">
      <c r="A28" t="s">
        <v>172</v>
      </c>
      <c r="K28" s="126"/>
      <c r="L28" s="126"/>
      <c r="M28" s="126"/>
      <c r="N28" s="122"/>
      <c r="P28" t="s">
        <v>189</v>
      </c>
    </row>
    <row r="29" spans="1:17" x14ac:dyDescent="0.25">
      <c r="C29" s="118"/>
      <c r="D29" s="118"/>
      <c r="E29" s="118"/>
      <c r="F29" s="118"/>
      <c r="G29" s="118"/>
      <c r="H29" s="118"/>
      <c r="I29" s="118"/>
      <c r="J29" s="118"/>
      <c r="K29" s="126"/>
      <c r="L29" s="126"/>
      <c r="M29" s="126"/>
      <c r="N29" s="122"/>
    </row>
  </sheetData>
  <hyperlinks>
    <hyperlink ref="R7" location="Förklaringar!A1" display="Förklaringar:" xr:uid="{00000000-0004-0000-0400-000000000000}"/>
    <hyperlink ref="R10" location="Förklaringar!A1" display="Explanations:" xr:uid="{00000000-0004-0000-0400-000001000000}"/>
  </hyperlinks>
  <pageMargins left="0.7" right="0.7" top="0.75" bottom="0.75" header="0.3" footer="0.3"/>
  <pageSetup scale="60" orientation="landscape" r:id="rId1"/>
  <colBreaks count="1" manualBreakCount="1">
    <brk id="17" max="2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45"/>
  <sheetViews>
    <sheetView workbookViewId="0">
      <selection activeCell="D44" sqref="D44"/>
    </sheetView>
  </sheetViews>
  <sheetFormatPr defaultRowHeight="15" x14ac:dyDescent="0.25"/>
  <cols>
    <col min="1" max="1" width="9.28515625" customWidth="1"/>
    <col min="26" max="26" width="18.7109375" customWidth="1"/>
  </cols>
  <sheetData>
    <row r="1" spans="1:26" x14ac:dyDescent="0.25">
      <c r="A1" s="17" t="s">
        <v>69</v>
      </c>
    </row>
    <row r="3" spans="1:26" ht="15.75" thickBot="1" x14ac:dyDescent="0.3">
      <c r="A3" s="16" t="s">
        <v>191</v>
      </c>
    </row>
    <row r="4" spans="1:26" x14ac:dyDescent="0.25">
      <c r="A4" t="s">
        <v>193</v>
      </c>
    </row>
    <row r="6" spans="1:26" ht="15.75" thickBot="1" x14ac:dyDescent="0.3">
      <c r="A6" s="16" t="s">
        <v>192</v>
      </c>
    </row>
    <row r="7" spans="1:26" x14ac:dyDescent="0.25">
      <c r="A7" t="s">
        <v>194</v>
      </c>
    </row>
    <row r="9" spans="1:26" ht="15.75" thickBot="1" x14ac:dyDescent="0.3">
      <c r="A9" s="16" t="s">
        <v>62</v>
      </c>
    </row>
    <row r="10" spans="1:26" x14ac:dyDescent="0.25">
      <c r="A10" t="s">
        <v>68</v>
      </c>
    </row>
    <row r="12" spans="1:26" ht="15.75" thickBot="1" x14ac:dyDescent="0.3">
      <c r="A12" s="16" t="s">
        <v>63</v>
      </c>
    </row>
    <row r="13" spans="1:26" x14ac:dyDescent="0.25">
      <c r="A13" t="s">
        <v>70</v>
      </c>
    </row>
    <row r="15" spans="1:26" x14ac:dyDescent="0.25">
      <c r="A15" s="49" t="s">
        <v>85</v>
      </c>
      <c r="B15" s="50"/>
      <c r="C15" s="50"/>
      <c r="D15" s="50"/>
      <c r="E15" s="50"/>
      <c r="F15" s="50"/>
      <c r="G15" s="50"/>
      <c r="H15" s="50"/>
      <c r="I15" s="50"/>
      <c r="J15" s="50"/>
      <c r="K15" s="50"/>
      <c r="L15" s="50"/>
      <c r="M15" s="51"/>
      <c r="N15" s="49" t="s">
        <v>132</v>
      </c>
      <c r="O15" s="50"/>
      <c r="P15" s="50"/>
      <c r="Q15" s="50"/>
      <c r="R15" s="50"/>
      <c r="S15" s="50"/>
      <c r="T15" s="50"/>
      <c r="U15" s="50"/>
      <c r="V15" s="50"/>
      <c r="W15" s="50"/>
      <c r="X15" s="50"/>
      <c r="Y15" s="50"/>
      <c r="Z15" s="51"/>
    </row>
    <row r="16" spans="1:26" x14ac:dyDescent="0.25">
      <c r="A16" s="52" t="s">
        <v>77</v>
      </c>
      <c r="M16" s="53"/>
      <c r="N16" s="64" t="s">
        <v>134</v>
      </c>
      <c r="Z16" s="53"/>
    </row>
    <row r="17" spans="1:26" x14ac:dyDescent="0.25">
      <c r="A17" s="52" t="s">
        <v>78</v>
      </c>
      <c r="M17" s="53"/>
      <c r="N17" s="64" t="s">
        <v>135</v>
      </c>
      <c r="Z17" s="53"/>
    </row>
    <row r="18" spans="1:26" x14ac:dyDescent="0.25">
      <c r="A18" s="52" t="s">
        <v>79</v>
      </c>
      <c r="M18" s="53"/>
      <c r="N18" s="64" t="s">
        <v>136</v>
      </c>
      <c r="Z18" s="53"/>
    </row>
    <row r="19" spans="1:26" x14ac:dyDescent="0.25">
      <c r="A19" s="52" t="s">
        <v>80</v>
      </c>
      <c r="M19" s="53"/>
      <c r="N19" s="64" t="s">
        <v>137</v>
      </c>
      <c r="Z19" s="53"/>
    </row>
    <row r="20" spans="1:26" x14ac:dyDescent="0.25">
      <c r="A20" s="52" t="s">
        <v>81</v>
      </c>
      <c r="M20" s="53"/>
      <c r="N20" s="64" t="s">
        <v>138</v>
      </c>
      <c r="Z20" s="53"/>
    </row>
    <row r="21" spans="1:26" x14ac:dyDescent="0.25">
      <c r="A21" s="52" t="s">
        <v>82</v>
      </c>
      <c r="M21" s="53"/>
      <c r="N21" s="64" t="s">
        <v>139</v>
      </c>
      <c r="Z21" s="53"/>
    </row>
    <row r="22" spans="1:26" x14ac:dyDescent="0.25">
      <c r="A22" s="52" t="s">
        <v>83</v>
      </c>
      <c r="M22" s="53"/>
      <c r="N22" s="64" t="s">
        <v>140</v>
      </c>
      <c r="Z22" s="53"/>
    </row>
    <row r="23" spans="1:26" x14ac:dyDescent="0.25">
      <c r="A23" s="52"/>
      <c r="M23" s="53"/>
      <c r="N23" s="52"/>
      <c r="Z23" s="53"/>
    </row>
    <row r="24" spans="1:26" x14ac:dyDescent="0.25">
      <c r="A24" s="52" t="s">
        <v>133</v>
      </c>
      <c r="M24" s="53"/>
      <c r="N24" s="52" t="s">
        <v>141</v>
      </c>
      <c r="Z24" s="53"/>
    </row>
    <row r="25" spans="1:26" x14ac:dyDescent="0.25">
      <c r="A25" s="52"/>
      <c r="M25" s="53"/>
      <c r="N25" s="52"/>
      <c r="Z25" s="53"/>
    </row>
    <row r="26" spans="1:26" ht="80.25" customHeight="1" x14ac:dyDescent="0.25">
      <c r="A26" s="135" t="s">
        <v>84</v>
      </c>
      <c r="B26" s="136"/>
      <c r="C26" s="136"/>
      <c r="D26" s="136"/>
      <c r="E26" s="136"/>
      <c r="F26" s="136"/>
      <c r="G26" s="136"/>
      <c r="H26" s="136"/>
      <c r="I26" s="136"/>
      <c r="J26" s="136"/>
      <c r="K26" s="136"/>
      <c r="M26" s="53"/>
      <c r="N26" s="135" t="s">
        <v>142</v>
      </c>
      <c r="O26" s="136"/>
      <c r="P26" s="136"/>
      <c r="Q26" s="136"/>
      <c r="R26" s="136"/>
      <c r="S26" s="136"/>
      <c r="T26" s="136"/>
      <c r="U26" s="136"/>
      <c r="V26" s="136"/>
      <c r="W26" s="136"/>
      <c r="X26" s="136"/>
      <c r="Z26" s="53"/>
    </row>
    <row r="27" spans="1:26" x14ac:dyDescent="0.25">
      <c r="A27" s="52" t="s">
        <v>71</v>
      </c>
      <c r="M27" s="53"/>
      <c r="N27" s="52" t="s">
        <v>143</v>
      </c>
      <c r="Z27" s="53"/>
    </row>
    <row r="28" spans="1:26" x14ac:dyDescent="0.25">
      <c r="A28" s="52" t="s">
        <v>72</v>
      </c>
      <c r="M28" s="53"/>
      <c r="N28" s="52" t="s">
        <v>144</v>
      </c>
      <c r="Z28" s="53"/>
    </row>
    <row r="29" spans="1:26" x14ac:dyDescent="0.25">
      <c r="A29" s="52" t="s">
        <v>73</v>
      </c>
      <c r="M29" s="53"/>
      <c r="N29" s="52" t="s">
        <v>145</v>
      </c>
      <c r="Z29" s="53"/>
    </row>
    <row r="30" spans="1:26" x14ac:dyDescent="0.25">
      <c r="A30" s="52" t="s">
        <v>74</v>
      </c>
      <c r="M30" s="53"/>
      <c r="N30" s="52" t="s">
        <v>146</v>
      </c>
      <c r="Z30" s="53"/>
    </row>
    <row r="31" spans="1:26" x14ac:dyDescent="0.25">
      <c r="A31" s="52" t="s">
        <v>75</v>
      </c>
      <c r="M31" s="53"/>
      <c r="N31" s="52" t="s">
        <v>148</v>
      </c>
      <c r="Z31" s="53"/>
    </row>
    <row r="32" spans="1:26" x14ac:dyDescent="0.25">
      <c r="A32" s="52" t="s">
        <v>76</v>
      </c>
      <c r="M32" s="53"/>
      <c r="N32" s="52" t="s">
        <v>147</v>
      </c>
      <c r="Z32" s="53"/>
    </row>
    <row r="33" spans="1:26" x14ac:dyDescent="0.25">
      <c r="A33" s="52"/>
      <c r="M33" s="53"/>
      <c r="N33" s="52"/>
      <c r="Z33" s="53"/>
    </row>
    <row r="34" spans="1:26" x14ac:dyDescent="0.25">
      <c r="A34" s="52" t="s">
        <v>86</v>
      </c>
      <c r="M34" s="53"/>
      <c r="N34" s="52" t="s">
        <v>149</v>
      </c>
      <c r="Z34" s="53"/>
    </row>
    <row r="35" spans="1:26" x14ac:dyDescent="0.25">
      <c r="A35" s="52"/>
      <c r="M35" s="53"/>
      <c r="N35" s="52"/>
      <c r="Z35" s="53"/>
    </row>
    <row r="36" spans="1:26" x14ac:dyDescent="0.25">
      <c r="A36" s="52" t="s">
        <v>87</v>
      </c>
      <c r="M36" s="53"/>
      <c r="N36" s="52" t="s">
        <v>151</v>
      </c>
      <c r="Z36" s="53"/>
    </row>
    <row r="37" spans="1:26" x14ac:dyDescent="0.25">
      <c r="A37" s="52"/>
      <c r="M37" s="53"/>
      <c r="N37" s="52"/>
      <c r="Z37" s="53"/>
    </row>
    <row r="38" spans="1:26" x14ac:dyDescent="0.25">
      <c r="A38" s="54" t="s">
        <v>88</v>
      </c>
      <c r="B38" s="55"/>
      <c r="C38" s="55"/>
      <c r="D38" s="55"/>
      <c r="E38" s="55"/>
      <c r="F38" s="55"/>
      <c r="G38" s="55"/>
      <c r="H38" s="55"/>
      <c r="I38" s="55"/>
      <c r="J38" s="55"/>
      <c r="K38" s="55"/>
      <c r="L38" s="55"/>
      <c r="M38" s="56"/>
      <c r="N38" s="54" t="s">
        <v>150</v>
      </c>
      <c r="O38" s="55"/>
      <c r="P38" s="55"/>
      <c r="Q38" s="55"/>
      <c r="R38" s="55"/>
      <c r="S38" s="55"/>
      <c r="T38" s="55"/>
      <c r="U38" s="55"/>
      <c r="V38" s="55"/>
      <c r="W38" s="55"/>
      <c r="X38" s="55"/>
      <c r="Y38" s="55"/>
      <c r="Z38" s="56"/>
    </row>
    <row r="40" spans="1:26" ht="15.75" thickBot="1" x14ac:dyDescent="0.3">
      <c r="A40" s="16" t="s">
        <v>47</v>
      </c>
    </row>
    <row r="41" spans="1:26" x14ac:dyDescent="0.25">
      <c r="A41" t="s">
        <v>89</v>
      </c>
    </row>
    <row r="42" spans="1:26" x14ac:dyDescent="0.25">
      <c r="A42" t="s">
        <v>91</v>
      </c>
    </row>
    <row r="44" spans="1:26" ht="15.75" thickBot="1" x14ac:dyDescent="0.3">
      <c r="A44" s="16" t="s">
        <v>49</v>
      </c>
    </row>
    <row r="45" spans="1:26" x14ac:dyDescent="0.25">
      <c r="A45" s="21" t="s">
        <v>90</v>
      </c>
    </row>
  </sheetData>
  <mergeCells count="2">
    <mergeCell ref="A26:K26"/>
    <mergeCell ref="N26:X2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6"/>
  <sheetViews>
    <sheetView workbookViewId="0">
      <selection activeCell="I32" sqref="I32"/>
    </sheetView>
  </sheetViews>
  <sheetFormatPr defaultRowHeight="15" x14ac:dyDescent="0.25"/>
  <cols>
    <col min="4" max="4" width="17.5703125" customWidth="1"/>
    <col min="6" max="6" width="11.7109375" customWidth="1"/>
  </cols>
  <sheetData>
    <row r="1" spans="1:6" x14ac:dyDescent="0.25">
      <c r="A1" s="17" t="s">
        <v>112</v>
      </c>
    </row>
    <row r="3" spans="1:6" x14ac:dyDescent="0.25">
      <c r="A3" s="17" t="s">
        <v>113</v>
      </c>
    </row>
    <row r="5" spans="1:6" ht="39" x14ac:dyDescent="0.25">
      <c r="A5" s="137" t="s">
        <v>124</v>
      </c>
      <c r="B5" s="138"/>
      <c r="C5" s="138"/>
      <c r="D5" s="139"/>
      <c r="E5" s="57" t="s">
        <v>92</v>
      </c>
      <c r="F5" s="57" t="s">
        <v>93</v>
      </c>
    </row>
    <row r="6" spans="1:6" ht="26.25" x14ac:dyDescent="0.25">
      <c r="A6" s="137" t="s">
        <v>125</v>
      </c>
      <c r="B6" s="138"/>
      <c r="C6" s="138"/>
      <c r="D6" s="139"/>
      <c r="E6" s="57" t="s">
        <v>127</v>
      </c>
      <c r="F6" s="57" t="s">
        <v>126</v>
      </c>
    </row>
    <row r="7" spans="1:6" x14ac:dyDescent="0.25">
      <c r="A7" s="61" t="s">
        <v>95</v>
      </c>
      <c r="B7" s="62"/>
      <c r="C7" s="62"/>
      <c r="D7" s="62"/>
      <c r="E7" s="63"/>
      <c r="F7" s="63"/>
    </row>
    <row r="8" spans="1:6" x14ac:dyDescent="0.25">
      <c r="A8" s="62"/>
      <c r="B8" s="62" t="s">
        <v>96</v>
      </c>
      <c r="C8" s="62"/>
      <c r="D8" s="62"/>
      <c r="E8" s="63"/>
      <c r="F8" s="63"/>
    </row>
    <row r="9" spans="1:6" x14ac:dyDescent="0.25">
      <c r="A9" s="62"/>
      <c r="B9" s="62" t="s">
        <v>97</v>
      </c>
      <c r="C9" s="62"/>
      <c r="D9" s="62"/>
      <c r="E9" s="63" t="s">
        <v>94</v>
      </c>
      <c r="F9" s="63" t="s">
        <v>94</v>
      </c>
    </row>
    <row r="10" spans="1:6" x14ac:dyDescent="0.25">
      <c r="A10" s="62"/>
      <c r="B10" s="62" t="s">
        <v>98</v>
      </c>
      <c r="C10" s="62"/>
      <c r="D10" s="62"/>
      <c r="E10" s="63"/>
      <c r="F10" s="63"/>
    </row>
    <row r="11" spans="1:6" x14ac:dyDescent="0.25">
      <c r="A11" s="61" t="s">
        <v>203</v>
      </c>
      <c r="B11" s="61"/>
      <c r="C11" s="61"/>
      <c r="D11" s="61"/>
      <c r="E11" s="63" t="s">
        <v>204</v>
      </c>
      <c r="F11" s="63"/>
    </row>
    <row r="12" spans="1:6" x14ac:dyDescent="0.25">
      <c r="A12" s="58" t="s">
        <v>99</v>
      </c>
      <c r="B12" s="59"/>
      <c r="C12" s="59"/>
      <c r="D12" s="59"/>
      <c r="E12" s="60"/>
      <c r="F12" s="60"/>
    </row>
    <row r="13" spans="1:6" x14ac:dyDescent="0.25">
      <c r="A13" s="58"/>
      <c r="B13" s="59" t="s">
        <v>100</v>
      </c>
      <c r="C13" s="59"/>
      <c r="D13" s="59"/>
      <c r="E13" s="60" t="s">
        <v>94</v>
      </c>
      <c r="F13" s="60" t="s">
        <v>94</v>
      </c>
    </row>
    <row r="14" spans="1:6" x14ac:dyDescent="0.25">
      <c r="A14" s="58"/>
      <c r="B14" s="59" t="s">
        <v>101</v>
      </c>
      <c r="C14" s="59"/>
      <c r="D14" s="59"/>
      <c r="E14" s="60"/>
      <c r="F14" s="60" t="s">
        <v>94</v>
      </c>
    </row>
    <row r="15" spans="1:6" x14ac:dyDescent="0.25">
      <c r="A15" s="58"/>
      <c r="B15" s="59" t="s">
        <v>102</v>
      </c>
      <c r="C15" s="59"/>
      <c r="D15" s="59"/>
      <c r="E15" s="60"/>
      <c r="F15" s="60" t="s">
        <v>94</v>
      </c>
    </row>
    <row r="16" spans="1:6" x14ac:dyDescent="0.25">
      <c r="A16" s="59" t="s">
        <v>213</v>
      </c>
      <c r="B16" s="59"/>
      <c r="C16" s="59"/>
      <c r="D16" s="59"/>
      <c r="E16" s="60"/>
      <c r="F16" s="60" t="s">
        <v>94</v>
      </c>
    </row>
    <row r="17" spans="1:6" x14ac:dyDescent="0.25">
      <c r="A17" s="61" t="s">
        <v>103</v>
      </c>
      <c r="B17" s="61"/>
      <c r="C17" s="61"/>
      <c r="D17" s="61"/>
      <c r="E17" s="63"/>
      <c r="F17" s="63"/>
    </row>
    <row r="18" spans="1:6" x14ac:dyDescent="0.25">
      <c r="A18" s="61"/>
      <c r="B18" s="61" t="s">
        <v>104</v>
      </c>
      <c r="C18" s="61"/>
      <c r="D18" s="61"/>
      <c r="E18" s="63"/>
      <c r="F18" s="63"/>
    </row>
    <row r="19" spans="1:6" x14ac:dyDescent="0.25">
      <c r="A19" s="61"/>
      <c r="B19" s="61"/>
      <c r="C19" s="61" t="s">
        <v>105</v>
      </c>
      <c r="D19" s="61"/>
      <c r="E19" s="63" t="s">
        <v>94</v>
      </c>
      <c r="F19" s="63" t="s">
        <v>94</v>
      </c>
    </row>
    <row r="20" spans="1:6" x14ac:dyDescent="0.25">
      <c r="A20" s="61"/>
      <c r="B20" s="61"/>
      <c r="C20" s="61" t="s">
        <v>106</v>
      </c>
      <c r="D20" s="61"/>
      <c r="E20" s="63"/>
      <c r="F20" s="63"/>
    </row>
    <row r="21" spans="1:6" x14ac:dyDescent="0.25">
      <c r="A21" s="61"/>
      <c r="B21" s="61" t="s">
        <v>114</v>
      </c>
      <c r="C21" s="61"/>
      <c r="D21" s="61"/>
      <c r="E21" s="63"/>
      <c r="F21" s="63"/>
    </row>
    <row r="22" spans="1:6" x14ac:dyDescent="0.25">
      <c r="A22" s="61"/>
      <c r="B22" s="61"/>
      <c r="C22" s="61" t="s">
        <v>107</v>
      </c>
      <c r="D22" s="61"/>
      <c r="E22" s="63" t="s">
        <v>94</v>
      </c>
      <c r="F22" s="63" t="s">
        <v>94</v>
      </c>
    </row>
    <row r="23" spans="1:6" x14ac:dyDescent="0.25">
      <c r="A23" s="61"/>
      <c r="B23" s="61"/>
      <c r="C23" s="61" t="s">
        <v>108</v>
      </c>
      <c r="D23" s="61"/>
      <c r="E23" s="63"/>
      <c r="F23" s="63" t="s">
        <v>94</v>
      </c>
    </row>
    <row r="24" spans="1:6" x14ac:dyDescent="0.25">
      <c r="A24" s="58" t="s">
        <v>214</v>
      </c>
      <c r="B24" s="59"/>
      <c r="C24" s="59"/>
      <c r="D24" s="59"/>
      <c r="E24" s="60" t="s">
        <v>94</v>
      </c>
      <c r="F24" s="60" t="s">
        <v>94</v>
      </c>
    </row>
    <row r="25" spans="1:6" x14ac:dyDescent="0.25">
      <c r="A25" s="58"/>
      <c r="B25" s="59" t="s">
        <v>212</v>
      </c>
      <c r="C25" s="59"/>
      <c r="D25" s="59"/>
      <c r="E25" s="60" t="s">
        <v>94</v>
      </c>
      <c r="F25" s="60" t="s">
        <v>94</v>
      </c>
    </row>
    <row r="26" spans="1:6" x14ac:dyDescent="0.25">
      <c r="A26" s="61" t="s">
        <v>211</v>
      </c>
      <c r="B26" s="61"/>
      <c r="C26" s="61"/>
      <c r="D26" s="61"/>
      <c r="E26" s="63" t="s">
        <v>94</v>
      </c>
      <c r="F26" s="63" t="s">
        <v>94</v>
      </c>
    </row>
    <row r="27" spans="1:6" x14ac:dyDescent="0.25">
      <c r="A27" s="58" t="s">
        <v>109</v>
      </c>
      <c r="B27" s="59"/>
      <c r="C27" s="59"/>
      <c r="D27" s="59"/>
      <c r="E27" s="60"/>
      <c r="F27" s="60"/>
    </row>
    <row r="28" spans="1:6" x14ac:dyDescent="0.25">
      <c r="A28" s="58"/>
      <c r="B28" s="59" t="s">
        <v>206</v>
      </c>
      <c r="C28" s="59"/>
      <c r="D28" s="59"/>
      <c r="E28" s="60" t="s">
        <v>94</v>
      </c>
      <c r="F28" s="60" t="s">
        <v>94</v>
      </c>
    </row>
    <row r="29" spans="1:6" x14ac:dyDescent="0.25">
      <c r="A29" s="58"/>
      <c r="B29" s="59" t="s">
        <v>121</v>
      </c>
      <c r="C29" s="59"/>
      <c r="D29" s="59"/>
      <c r="E29" s="60" t="s">
        <v>94</v>
      </c>
      <c r="F29" s="60"/>
    </row>
    <row r="30" spans="1:6" x14ac:dyDescent="0.25">
      <c r="A30" s="58"/>
      <c r="B30" s="59" t="s">
        <v>122</v>
      </c>
      <c r="C30" s="59"/>
      <c r="D30" s="59"/>
      <c r="E30" s="60"/>
      <c r="F30" s="60" t="s">
        <v>94</v>
      </c>
    </row>
    <row r="31" spans="1:6" x14ac:dyDescent="0.25">
      <c r="A31" s="58"/>
      <c r="B31" s="59" t="s">
        <v>207</v>
      </c>
      <c r="C31" s="59"/>
      <c r="D31" s="59"/>
      <c r="E31" s="60"/>
      <c r="F31" s="60" t="s">
        <v>94</v>
      </c>
    </row>
    <row r="32" spans="1:6" x14ac:dyDescent="0.25">
      <c r="A32" s="61" t="s">
        <v>110</v>
      </c>
      <c r="B32" s="61"/>
      <c r="C32" s="61"/>
      <c r="D32" s="61"/>
      <c r="E32" s="63"/>
      <c r="F32" s="63" t="s">
        <v>94</v>
      </c>
    </row>
    <row r="33" spans="1:6" x14ac:dyDescent="0.25">
      <c r="A33" s="58" t="s">
        <v>111</v>
      </c>
      <c r="B33" s="59"/>
      <c r="C33" s="59"/>
      <c r="D33" s="59"/>
      <c r="E33" s="60" t="s">
        <v>94</v>
      </c>
      <c r="F33" s="60" t="s">
        <v>94</v>
      </c>
    </row>
    <row r="34" spans="1:6" x14ac:dyDescent="0.25">
      <c r="A34" s="61" t="s">
        <v>123</v>
      </c>
      <c r="B34" s="61"/>
      <c r="C34" s="61"/>
      <c r="D34" s="61"/>
      <c r="E34" s="63"/>
      <c r="F34" s="63" t="s">
        <v>94</v>
      </c>
    </row>
    <row r="35" spans="1:6" x14ac:dyDescent="0.25">
      <c r="A35" s="58" t="s">
        <v>202</v>
      </c>
      <c r="B35" s="59"/>
      <c r="C35" s="59"/>
      <c r="D35" s="59"/>
      <c r="E35" s="60" t="s">
        <v>94</v>
      </c>
      <c r="F35" s="60"/>
    </row>
    <row r="36" spans="1:6" x14ac:dyDescent="0.25">
      <c r="A36" s="106" t="s">
        <v>205</v>
      </c>
    </row>
  </sheetData>
  <mergeCells count="2">
    <mergeCell ref="A6:D6"/>
    <mergeCell ref="A5: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7</vt:i4>
      </vt:variant>
    </vt:vector>
  </HeadingPairs>
  <TitlesOfParts>
    <vt:vector size="7" baseType="lpstr">
      <vt:lpstr>Innehåll Contents</vt:lpstr>
      <vt:lpstr>Råstålsproduktion</vt:lpstr>
      <vt:lpstr>Utrikeshandel</vt:lpstr>
      <vt:lpstr>Leveranser</vt:lpstr>
      <vt:lpstr>Nyckeltal</vt:lpstr>
      <vt:lpstr>Förklaringar</vt:lpstr>
      <vt:lpstr>Förteckning anläggningar</vt:lpstr>
    </vt:vector>
  </TitlesOfParts>
  <Company>SNS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Ranhagen, Jenni</dc:creator>
  <cp:lastModifiedBy>Rasmus Östlund</cp:lastModifiedBy>
  <cp:lastPrinted>2018-05-29T07:36:42Z</cp:lastPrinted>
  <dcterms:created xsi:type="dcterms:W3CDTF">2015-06-02T10:42:02Z</dcterms:created>
  <dcterms:modified xsi:type="dcterms:W3CDTF">2025-11-07T07:30:14Z</dcterms:modified>
</cp:coreProperties>
</file>